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W10" i="1"/>
  <c r="W11" i="1"/>
  <c r="W12" i="1"/>
  <c r="W3" i="1"/>
  <c r="V4" i="1"/>
  <c r="V5" i="1"/>
  <c r="V6" i="1"/>
  <c r="V7" i="1"/>
  <c r="V8" i="1"/>
  <c r="V9" i="1"/>
  <c r="V10" i="1"/>
  <c r="V11" i="1"/>
  <c r="V12" i="1"/>
  <c r="V3" i="1"/>
  <c r="U4" i="1"/>
  <c r="U5" i="1"/>
  <c r="U6" i="1"/>
  <c r="U7" i="1"/>
  <c r="U8" i="1"/>
  <c r="U9" i="1"/>
  <c r="U10" i="1"/>
  <c r="U11" i="1"/>
  <c r="U12" i="1"/>
  <c r="U3" i="1"/>
  <c r="T4" i="1"/>
  <c r="T5" i="1"/>
  <c r="T6" i="1"/>
  <c r="T7" i="1"/>
  <c r="T8" i="1"/>
  <c r="T9" i="1"/>
  <c r="T10" i="1"/>
  <c r="T11" i="1"/>
  <c r="T12" i="1"/>
  <c r="T3" i="1"/>
  <c r="H31" i="1" l="1"/>
  <c r="H28" i="1"/>
  <c r="H13" i="1"/>
  <c r="H12" i="1"/>
  <c r="H11" i="1"/>
  <c r="H10" i="1"/>
  <c r="H9" i="1"/>
  <c r="H8" i="1"/>
  <c r="H7" i="1"/>
  <c r="H6" i="1"/>
  <c r="H4" i="1"/>
  <c r="H3" i="1"/>
  <c r="H2" i="1"/>
  <c r="I30" i="1"/>
  <c r="L30" i="1" s="1"/>
  <c r="I13" i="1"/>
  <c r="I12" i="1"/>
  <c r="I11" i="1"/>
  <c r="I10" i="1"/>
  <c r="I8" i="1"/>
  <c r="I7" i="1"/>
  <c r="I6" i="1"/>
  <c r="I2" i="1"/>
  <c r="J10" i="1" l="1"/>
  <c r="J3" i="1"/>
  <c r="J11" i="1"/>
  <c r="J7" i="1"/>
  <c r="J4" i="1"/>
  <c r="J13" i="1"/>
  <c r="J9" i="1"/>
  <c r="J12" i="1"/>
  <c r="J8" i="1"/>
  <c r="J2" i="1"/>
  <c r="J6" i="1"/>
</calcChain>
</file>

<file path=xl/sharedStrings.xml><?xml version="1.0" encoding="utf-8"?>
<sst xmlns="http://schemas.openxmlformats.org/spreadsheetml/2006/main" count="52" uniqueCount="38">
  <si>
    <t xml:space="preserve">Time </t>
  </si>
  <si>
    <t>Gravity (GU)</t>
  </si>
  <si>
    <t>Offset (m)</t>
  </si>
  <si>
    <t>GPS Location</t>
  </si>
  <si>
    <t>14U 0651972 UTM 5542981</t>
  </si>
  <si>
    <t>GPS Accuracy (m)</t>
  </si>
  <si>
    <t>14U 0651979 UTM 5542959</t>
  </si>
  <si>
    <t>14U 0651973 UTM 5542938</t>
  </si>
  <si>
    <t>14U 0651970 UTM 5542916</t>
  </si>
  <si>
    <t>14U 0651970 UTM 5542898</t>
  </si>
  <si>
    <t>14U 0651972 UTM 5542876</t>
  </si>
  <si>
    <t>14U 0651971 UTM 5542856</t>
  </si>
  <si>
    <t>14U 0651970 UTM 5542837</t>
  </si>
  <si>
    <t>14U 0651969 UTM 5542819</t>
  </si>
  <si>
    <t>14U 0651968 UTM 5542799</t>
  </si>
  <si>
    <t>14U 0651964 UTM 5542779</t>
  </si>
  <si>
    <t>Base Station</t>
  </si>
  <si>
    <t>Time</t>
  </si>
  <si>
    <t>14U 0651966 UTM 5542986</t>
  </si>
  <si>
    <t>Elevation (m)</t>
  </si>
  <si>
    <t>Offset</t>
  </si>
  <si>
    <t>Average gravity</t>
  </si>
  <si>
    <t>Average Time</t>
  </si>
  <si>
    <t>Elapsed Time from first base station readings (min)</t>
  </si>
  <si>
    <t>Elapsed Time (min)</t>
  </si>
  <si>
    <t>Change in Gravity at base station (GU)</t>
  </si>
  <si>
    <t>Change in Gravity with Time (GU/Min)</t>
  </si>
  <si>
    <t>Corrected Gravity measurement for time</t>
  </si>
  <si>
    <t>Average gravity (GU)</t>
  </si>
  <si>
    <t>Gravity (Dial Constant)</t>
  </si>
  <si>
    <t>Back Shot</t>
  </si>
  <si>
    <t>Forward Shot</t>
  </si>
  <si>
    <t>Delta Z</t>
  </si>
  <si>
    <r>
      <t>Elevation Z</t>
    </r>
    <r>
      <rPr>
        <sz val="8"/>
        <color theme="1"/>
        <rFont val="Calibri"/>
        <family val="2"/>
        <scheme val="minor"/>
      </rPr>
      <t xml:space="preserve">N </t>
    </r>
    <r>
      <rPr>
        <sz val="11"/>
        <color theme="1"/>
        <rFont val="Calibri"/>
        <family val="2"/>
        <scheme val="minor"/>
      </rPr>
      <t>Relative to base station</t>
    </r>
  </si>
  <si>
    <t>Lat Corrections</t>
  </si>
  <si>
    <t>Free air Corrections</t>
  </si>
  <si>
    <t>Bouguer Corrections</t>
  </si>
  <si>
    <t>Total Corrections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</si>
</sst>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topLeftCell="T1" workbookViewId="0">
      <selection activeCell="W3" sqref="W3:W12"/>
    </sheetView>
  </sheetViews>
  <sheetFormatPr defaultRowHeight="15" x14ac:dyDescent="0.25"/>
  <cols>
    <col min="1" max="1" width="11.5703125" customWidth="1"/>
    <col min="2" max="2" width="22" customWidth="1"/>
    <col min="3" max="3" width="12.5703125" customWidth="1"/>
    <col min="4" max="4" width="24" customWidth="1"/>
    <col min="5" max="5" width="24.28515625" customWidth="1"/>
    <col min="7" max="7" width="17" customWidth="1"/>
    <col min="8" max="8" width="30.7109375" customWidth="1"/>
    <col min="9" max="9" width="45.28515625" customWidth="1"/>
    <col min="10" max="10" width="41.42578125" customWidth="1"/>
    <col min="11" max="11" width="28.42578125" customWidth="1"/>
    <col min="12" max="12" width="35.28515625" customWidth="1"/>
    <col min="13" max="13" width="31.140625" customWidth="1"/>
    <col min="20" max="20" width="14.28515625" customWidth="1"/>
    <col min="21" max="21" width="18.28515625" customWidth="1"/>
    <col min="22" max="22" width="20.28515625" customWidth="1"/>
    <col min="23" max="23" width="16.140625" customWidth="1"/>
  </cols>
  <sheetData>
    <row r="1" spans="1:23" x14ac:dyDescent="0.25">
      <c r="A1" s="1" t="s">
        <v>0</v>
      </c>
      <c r="B1" s="1" t="s">
        <v>29</v>
      </c>
      <c r="C1" s="1" t="s">
        <v>2</v>
      </c>
      <c r="D1" s="1" t="s">
        <v>3</v>
      </c>
      <c r="E1" s="1" t="s">
        <v>5</v>
      </c>
      <c r="F1" s="1"/>
      <c r="G1" s="1" t="s">
        <v>20</v>
      </c>
      <c r="H1" s="1" t="s">
        <v>28</v>
      </c>
      <c r="I1" s="1" t="s">
        <v>23</v>
      </c>
      <c r="J1" s="1" t="s">
        <v>27</v>
      </c>
      <c r="K1" s="4" t="s">
        <v>20</v>
      </c>
      <c r="L1" s="4" t="s">
        <v>30</v>
      </c>
      <c r="M1" s="4" t="s">
        <v>31</v>
      </c>
      <c r="N1" s="4"/>
      <c r="O1" s="4" t="s">
        <v>32</v>
      </c>
      <c r="P1" s="4" t="s">
        <v>33</v>
      </c>
      <c r="T1" t="s">
        <v>34</v>
      </c>
      <c r="U1" t="s">
        <v>35</v>
      </c>
      <c r="V1" t="s">
        <v>36</v>
      </c>
      <c r="W1" t="s">
        <v>37</v>
      </c>
    </row>
    <row r="2" spans="1:23" x14ac:dyDescent="0.25">
      <c r="A2" s="2">
        <v>0.62152777777777779</v>
      </c>
      <c r="B2" s="1">
        <v>2119.4</v>
      </c>
      <c r="C2" s="1">
        <v>0</v>
      </c>
      <c r="D2" s="1" t="s">
        <v>4</v>
      </c>
      <c r="E2" s="1"/>
      <c r="F2" s="1"/>
      <c r="G2" s="1">
        <v>0</v>
      </c>
      <c r="H2" s="1">
        <f>(B2+B3)/(2*4.6003)</f>
        <v>460.73082190291939</v>
      </c>
      <c r="I2" s="1">
        <f>1+16</f>
        <v>17</v>
      </c>
      <c r="J2">
        <f>(H2+I2*L30)</f>
        <v>460.61390493938558</v>
      </c>
      <c r="K2" s="5">
        <v>0</v>
      </c>
      <c r="L2" s="5">
        <v>1.4950000000000001</v>
      </c>
      <c r="M2" s="5"/>
      <c r="N2" s="5"/>
      <c r="O2" s="5"/>
      <c r="P2" s="5">
        <v>0</v>
      </c>
      <c r="T2">
        <v>0</v>
      </c>
      <c r="U2">
        <v>0</v>
      </c>
      <c r="V2">
        <v>0</v>
      </c>
      <c r="W2">
        <v>0</v>
      </c>
    </row>
    <row r="3" spans="1:23" x14ac:dyDescent="0.25">
      <c r="A3" s="2">
        <v>0.62291666666666667</v>
      </c>
      <c r="B3" s="1">
        <v>2119.6</v>
      </c>
      <c r="C3" s="1">
        <v>0</v>
      </c>
      <c r="D3" s="1" t="s">
        <v>4</v>
      </c>
      <c r="E3" s="1"/>
      <c r="F3" s="1"/>
      <c r="G3" s="1">
        <v>20</v>
      </c>
      <c r="H3" s="1">
        <f>(B4)/4.6003</f>
        <v>460.68734647740371</v>
      </c>
      <c r="I3" s="1">
        <v>28</v>
      </c>
      <c r="J3">
        <f>(H3+I3*L30)</f>
        <v>460.49477736099504</v>
      </c>
      <c r="K3" s="5">
        <v>20</v>
      </c>
      <c r="L3" s="5">
        <v>1.3129999999999999</v>
      </c>
      <c r="M3" s="5">
        <v>1.6279999999999999</v>
      </c>
      <c r="N3" s="5"/>
      <c r="O3" s="5">
        <v>-0.13299999999999979</v>
      </c>
      <c r="P3" s="5">
        <v>-0.13299999999999979</v>
      </c>
      <c r="T3">
        <f xml:space="preserve"> -8.018*SIN(2*50)*K3</f>
        <v>81.200794208360918</v>
      </c>
      <c r="U3">
        <f>3.086*(-1)*O3</f>
        <v>0.4104379999999993</v>
      </c>
      <c r="V3">
        <f>-1.119*(-1)*(O3)</f>
        <v>-0.14882699999999977</v>
      </c>
      <c r="W3">
        <f>T3+U3+V3</f>
        <v>81.46240520836092</v>
      </c>
    </row>
    <row r="4" spans="1:23" x14ac:dyDescent="0.25">
      <c r="A4" s="2">
        <v>0.62986111111111109</v>
      </c>
      <c r="B4" s="1">
        <v>2119.3000000000002</v>
      </c>
      <c r="C4" s="1">
        <v>20</v>
      </c>
      <c r="D4" s="1" t="s">
        <v>6</v>
      </c>
      <c r="E4" s="1">
        <v>6.8</v>
      </c>
      <c r="F4" s="1"/>
      <c r="G4" s="1">
        <v>40</v>
      </c>
      <c r="H4" s="1">
        <f>(B6+B7)/(2*4.6003)</f>
        <v>460.77429732843507</v>
      </c>
      <c r="I4" s="1">
        <v>38</v>
      </c>
      <c r="J4">
        <f>(H4+I4*L30)</f>
        <v>460.51295352759473</v>
      </c>
      <c r="K4" s="5">
        <v>40</v>
      </c>
      <c r="L4" s="5">
        <v>1.2929999999999999</v>
      </c>
      <c r="M4" s="5">
        <v>1.6319999999999999</v>
      </c>
      <c r="N4" s="5"/>
      <c r="O4" s="5">
        <v>-0.31899999999999995</v>
      </c>
      <c r="P4" s="5">
        <v>-0.45199999999999974</v>
      </c>
      <c r="T4" s="4">
        <f t="shared" ref="T4:T12" si="0" xml:space="preserve"> -8.018*SIN(2*50)*K4</f>
        <v>162.40158841672184</v>
      </c>
      <c r="U4" s="4">
        <f t="shared" ref="U4:U12" si="1">3.086*(-1)*O4</f>
        <v>0.98443399999999981</v>
      </c>
      <c r="V4" s="4">
        <f t="shared" ref="V4:V12" si="2">-1.119*(-1)*(O4)</f>
        <v>-0.35696099999999992</v>
      </c>
      <c r="W4" s="4">
        <f t="shared" ref="W4:W12" si="3">T4+U4+V4</f>
        <v>163.02906141672182</v>
      </c>
    </row>
    <row r="5" spans="1:23" hidden="1" x14ac:dyDescent="0.25">
      <c r="A5" s="2">
        <v>0.63124999999999998</v>
      </c>
      <c r="B5" s="1">
        <v>2111.4</v>
      </c>
      <c r="C5" s="1">
        <v>20</v>
      </c>
      <c r="D5" s="1" t="s">
        <v>6</v>
      </c>
      <c r="E5" s="1">
        <v>6.8</v>
      </c>
      <c r="F5" s="1"/>
      <c r="G5" s="1"/>
      <c r="H5" s="1"/>
      <c r="I5" s="1"/>
      <c r="K5" s="5">
        <v>60</v>
      </c>
      <c r="L5" s="5">
        <v>1.379</v>
      </c>
      <c r="M5" s="5">
        <v>1.677</v>
      </c>
      <c r="N5" s="5"/>
      <c r="O5" s="5">
        <v>-0.38400000000000012</v>
      </c>
      <c r="P5" s="5">
        <v>-0.83599999999999985</v>
      </c>
      <c r="T5" s="4">
        <f t="shared" si="0"/>
        <v>243.60238262508275</v>
      </c>
      <c r="U5" s="4">
        <f t="shared" si="1"/>
        <v>1.1850240000000003</v>
      </c>
      <c r="V5" s="4">
        <f t="shared" si="2"/>
        <v>-0.42969600000000013</v>
      </c>
      <c r="W5" s="4">
        <f t="shared" si="3"/>
        <v>244.35771062508275</v>
      </c>
    </row>
    <row r="6" spans="1:23" x14ac:dyDescent="0.25">
      <c r="A6" s="2">
        <v>0.63611111111111118</v>
      </c>
      <c r="B6" s="1">
        <v>2119.5</v>
      </c>
      <c r="C6" s="1">
        <v>40</v>
      </c>
      <c r="D6" s="1" t="s">
        <v>7</v>
      </c>
      <c r="E6" s="1">
        <v>4.5999999999999996</v>
      </c>
      <c r="F6" s="1"/>
      <c r="G6" s="1">
        <v>60</v>
      </c>
      <c r="H6" s="1">
        <f t="shared" ref="H6:H13" si="4">(B9+B8)/(2*4.6003)</f>
        <v>459.75262482881556</v>
      </c>
      <c r="I6" s="1">
        <f>(36+16)</f>
        <v>52</v>
      </c>
      <c r="J6">
        <f>(H6+I6*L30)</f>
        <v>459.39499646977089</v>
      </c>
      <c r="K6" s="5">
        <v>80</v>
      </c>
      <c r="L6" s="5">
        <v>1.6739999999999999</v>
      </c>
      <c r="M6" s="5">
        <v>1.5249999999999999</v>
      </c>
      <c r="N6" s="5"/>
      <c r="O6" s="5">
        <v>-0.14599999999999991</v>
      </c>
      <c r="P6" s="5">
        <v>-0.98199999999999976</v>
      </c>
      <c r="T6" s="4">
        <f t="shared" si="0"/>
        <v>324.80317683344367</v>
      </c>
      <c r="U6" s="4">
        <f t="shared" si="1"/>
        <v>0.45055599999999968</v>
      </c>
      <c r="V6" s="4">
        <f t="shared" si="2"/>
        <v>-0.16337399999999991</v>
      </c>
      <c r="W6" s="4">
        <f t="shared" si="3"/>
        <v>325.0903588334437</v>
      </c>
    </row>
    <row r="7" spans="1:23" x14ac:dyDescent="0.25">
      <c r="A7" s="2">
        <v>0.63750000000000007</v>
      </c>
      <c r="B7" s="1">
        <v>2119.9</v>
      </c>
      <c r="C7" s="1">
        <v>40</v>
      </c>
      <c r="D7" s="1" t="s">
        <v>7</v>
      </c>
      <c r="E7" s="1">
        <v>4.5999999999999996</v>
      </c>
      <c r="F7" s="1"/>
      <c r="G7" s="1">
        <v>80</v>
      </c>
      <c r="H7" s="1">
        <f t="shared" si="4"/>
        <v>460.19824794035179</v>
      </c>
      <c r="I7" s="1">
        <f>(44.5+16)</f>
        <v>60.5</v>
      </c>
      <c r="J7">
        <f>H7+I7*L30</f>
        <v>459.78216109954025</v>
      </c>
      <c r="K7" s="5">
        <v>100</v>
      </c>
      <c r="L7" s="5">
        <v>1.6020000000000001</v>
      </c>
      <c r="M7" s="5">
        <v>1.772</v>
      </c>
      <c r="N7" s="5"/>
      <c r="O7" s="5">
        <v>-9.8000000000000087E-2</v>
      </c>
      <c r="P7" s="5">
        <v>-1.0799999999999998</v>
      </c>
      <c r="T7" s="4">
        <f t="shared" si="0"/>
        <v>406.00397104180456</v>
      </c>
      <c r="U7" s="4">
        <f t="shared" si="1"/>
        <v>0.30242800000000025</v>
      </c>
      <c r="V7" s="4">
        <f t="shared" si="2"/>
        <v>-0.10966200000000009</v>
      </c>
      <c r="W7" s="4">
        <f t="shared" si="3"/>
        <v>406.19673704180457</v>
      </c>
    </row>
    <row r="8" spans="1:23" x14ac:dyDescent="0.25">
      <c r="A8" s="2">
        <v>0.64652777777777781</v>
      </c>
      <c r="B8" s="1">
        <v>2115</v>
      </c>
      <c r="C8" s="1">
        <v>60</v>
      </c>
      <c r="D8" s="1" t="s">
        <v>8</v>
      </c>
      <c r="E8" s="1">
        <v>6</v>
      </c>
      <c r="F8" s="1"/>
      <c r="G8" s="1">
        <v>100</v>
      </c>
      <c r="H8" s="1">
        <f t="shared" si="4"/>
        <v>460.71995304654041</v>
      </c>
      <c r="I8" s="1">
        <f>(55.5+16)</f>
        <v>71.5</v>
      </c>
      <c r="J8">
        <f>H8+I8*L30</f>
        <v>460.22821405285401</v>
      </c>
      <c r="K8" s="5">
        <v>120</v>
      </c>
      <c r="L8" s="5">
        <v>1.8009999999999999</v>
      </c>
      <c r="M8" s="5">
        <v>1.3080000000000001</v>
      </c>
      <c r="N8" s="5"/>
      <c r="O8" s="5">
        <v>0.29400000000000004</v>
      </c>
      <c r="P8" s="5">
        <v>-0.78599999999999981</v>
      </c>
      <c r="T8" s="4">
        <f t="shared" si="0"/>
        <v>487.20476525016551</v>
      </c>
      <c r="U8" s="4">
        <f t="shared" si="1"/>
        <v>-0.90728400000000009</v>
      </c>
      <c r="V8" s="4">
        <f t="shared" si="2"/>
        <v>0.32898600000000006</v>
      </c>
      <c r="W8" s="4">
        <f t="shared" si="3"/>
        <v>486.62646725016549</v>
      </c>
    </row>
    <row r="9" spans="1:23" x14ac:dyDescent="0.25">
      <c r="A9" s="2">
        <v>0.64652777777777781</v>
      </c>
      <c r="B9" s="1">
        <v>2115</v>
      </c>
      <c r="C9" s="1">
        <v>60</v>
      </c>
      <c r="D9" s="1" t="s">
        <v>8</v>
      </c>
      <c r="E9" s="1">
        <v>6</v>
      </c>
      <c r="F9" s="1"/>
      <c r="G9" s="1">
        <v>120</v>
      </c>
      <c r="H9" s="1">
        <f t="shared" si="4"/>
        <v>460.87211703584552</v>
      </c>
      <c r="I9" s="1">
        <v>77.5</v>
      </c>
      <c r="J9">
        <f>H9+I9*L30</f>
        <v>460.33911323150016</v>
      </c>
      <c r="K9" s="5">
        <v>140</v>
      </c>
      <c r="L9" s="5">
        <v>1.4330000000000001</v>
      </c>
      <c r="M9" s="5">
        <v>1.3779999999999999</v>
      </c>
      <c r="N9" s="5"/>
      <c r="O9" s="5">
        <v>0.42300000000000004</v>
      </c>
      <c r="P9" s="5">
        <v>-0.36299999999999977</v>
      </c>
      <c r="T9" s="4">
        <f t="shared" si="0"/>
        <v>568.40555945852645</v>
      </c>
      <c r="U9" s="4">
        <f t="shared" si="1"/>
        <v>-1.3053780000000001</v>
      </c>
      <c r="V9" s="4">
        <f t="shared" si="2"/>
        <v>0.47333700000000006</v>
      </c>
      <c r="W9" s="4">
        <f t="shared" si="3"/>
        <v>567.57351845852645</v>
      </c>
    </row>
    <row r="10" spans="1:23" x14ac:dyDescent="0.25">
      <c r="A10" s="2">
        <v>0.65</v>
      </c>
      <c r="B10" s="1">
        <v>2119.1</v>
      </c>
      <c r="C10" s="1">
        <v>80</v>
      </c>
      <c r="D10" s="1" t="s">
        <v>9</v>
      </c>
      <c r="E10" s="1">
        <v>4.9000000000000004</v>
      </c>
      <c r="F10" s="1"/>
      <c r="G10" s="1">
        <v>140</v>
      </c>
      <c r="H10" s="1">
        <f t="shared" si="4"/>
        <v>461.17644501445562</v>
      </c>
      <c r="I10" s="1">
        <f>(67.5+16)</f>
        <v>83.5</v>
      </c>
      <c r="J10">
        <f>H10+I10*L30</f>
        <v>460.60217639945125</v>
      </c>
      <c r="K10" s="5">
        <v>160</v>
      </c>
      <c r="L10" s="5">
        <v>0.32</v>
      </c>
      <c r="M10" s="5">
        <v>2.2519999999999998</v>
      </c>
      <c r="N10" s="5"/>
      <c r="O10" s="5">
        <v>-0.81899999999999973</v>
      </c>
      <c r="P10" s="5">
        <v>-1.1819999999999995</v>
      </c>
      <c r="T10" s="4">
        <f t="shared" si="0"/>
        <v>649.60635366688734</v>
      </c>
      <c r="U10" s="4">
        <f t="shared" si="1"/>
        <v>2.5274339999999991</v>
      </c>
      <c r="V10" s="4">
        <f t="shared" si="2"/>
        <v>-0.91646099999999964</v>
      </c>
      <c r="W10" s="4">
        <f t="shared" si="3"/>
        <v>651.21732666688729</v>
      </c>
    </row>
    <row r="11" spans="1:23" x14ac:dyDescent="0.25">
      <c r="A11" s="2">
        <v>0.65486111111111112</v>
      </c>
      <c r="B11" s="1">
        <v>2119.8000000000002</v>
      </c>
      <c r="C11" s="1">
        <v>80</v>
      </c>
      <c r="D11" s="1" t="s">
        <v>9</v>
      </c>
      <c r="E11" s="1">
        <v>4.9000000000000004</v>
      </c>
      <c r="F11" s="1"/>
      <c r="G11" s="1">
        <v>160</v>
      </c>
      <c r="H11" s="1">
        <f t="shared" si="4"/>
        <v>461.08949416342404</v>
      </c>
      <c r="I11" s="1">
        <f>(73.5+16)</f>
        <v>89.5</v>
      </c>
      <c r="J11">
        <f>H11+I11*L30</f>
        <v>460.47396073776065</v>
      </c>
      <c r="K11" s="5">
        <v>180</v>
      </c>
      <c r="L11" s="5">
        <v>0.71799999999999997</v>
      </c>
      <c r="M11" s="5">
        <v>2.62</v>
      </c>
      <c r="N11" s="5"/>
      <c r="O11" s="5">
        <v>-2.3000000000000003</v>
      </c>
      <c r="P11" s="5">
        <v>-3.4819999999999998</v>
      </c>
      <c r="T11" s="4">
        <f t="shared" si="0"/>
        <v>730.80714787524823</v>
      </c>
      <c r="U11" s="4">
        <f t="shared" si="1"/>
        <v>7.0978000000000003</v>
      </c>
      <c r="V11" s="4">
        <f t="shared" si="2"/>
        <v>-2.5737000000000001</v>
      </c>
      <c r="W11" s="4">
        <f t="shared" si="3"/>
        <v>735.33124787524821</v>
      </c>
    </row>
    <row r="12" spans="1:23" x14ac:dyDescent="0.25">
      <c r="A12" s="2">
        <v>0.65972222222222221</v>
      </c>
      <c r="B12" s="1">
        <v>2120.5</v>
      </c>
      <c r="C12" s="1">
        <v>100</v>
      </c>
      <c r="D12" s="1" t="s">
        <v>10</v>
      </c>
      <c r="E12" s="1">
        <v>5.9</v>
      </c>
      <c r="F12" s="1"/>
      <c r="G12" s="1">
        <v>180</v>
      </c>
      <c r="H12" s="1">
        <f t="shared" si="4"/>
        <v>461.08949416342404</v>
      </c>
      <c r="I12" s="1">
        <f>(83.5+16)</f>
        <v>99.5</v>
      </c>
      <c r="J12">
        <f>H12+I12*L30</f>
        <v>460.40518605332898</v>
      </c>
      <c r="K12" s="5">
        <v>200</v>
      </c>
      <c r="L12" s="5"/>
      <c r="M12" s="5">
        <v>2.35</v>
      </c>
      <c r="N12" s="5"/>
      <c r="O12" s="5">
        <v>-1.6320000000000001</v>
      </c>
      <c r="P12" s="5">
        <v>-5.1139999999999999</v>
      </c>
      <c r="T12" s="4">
        <f t="shared" si="0"/>
        <v>812.00794208360912</v>
      </c>
      <c r="U12" s="4">
        <f t="shared" si="1"/>
        <v>5.0363519999999999</v>
      </c>
      <c r="V12" s="4">
        <f t="shared" si="2"/>
        <v>-1.8262080000000001</v>
      </c>
      <c r="W12" s="4">
        <f t="shared" si="3"/>
        <v>815.21808608360914</v>
      </c>
    </row>
    <row r="13" spans="1:23" x14ac:dyDescent="0.25">
      <c r="A13" s="2">
        <v>0.66041666666666665</v>
      </c>
      <c r="B13" s="1">
        <v>2122.6</v>
      </c>
      <c r="C13" s="1">
        <v>100</v>
      </c>
      <c r="D13" s="1" t="s">
        <v>10</v>
      </c>
      <c r="E13" s="1">
        <v>5.9</v>
      </c>
      <c r="F13" s="1"/>
      <c r="G13" s="1">
        <v>200</v>
      </c>
      <c r="H13" s="1">
        <f t="shared" si="4"/>
        <v>461.60033041323396</v>
      </c>
      <c r="I13" s="1">
        <f>(93.5+16)</f>
        <v>109.5</v>
      </c>
      <c r="J13">
        <f>H13+I13*L30</f>
        <v>460.84724761870729</v>
      </c>
    </row>
    <row r="14" spans="1:23" x14ac:dyDescent="0.25">
      <c r="A14" s="2">
        <v>0.66388888888888886</v>
      </c>
      <c r="B14" s="1">
        <v>2119.6999999999998</v>
      </c>
      <c r="C14" s="1">
        <v>120</v>
      </c>
      <c r="D14" s="1" t="s">
        <v>11</v>
      </c>
      <c r="E14" s="1">
        <v>5.8</v>
      </c>
      <c r="F14" s="1"/>
      <c r="G14" s="1"/>
      <c r="H14" s="1"/>
      <c r="I14" s="1"/>
    </row>
    <row r="15" spans="1:23" x14ac:dyDescent="0.25">
      <c r="A15" s="2">
        <v>0.6645833333333333</v>
      </c>
      <c r="B15" s="1">
        <v>2122.6</v>
      </c>
      <c r="C15" s="1">
        <v>120</v>
      </c>
      <c r="D15" s="1" t="s">
        <v>11</v>
      </c>
      <c r="E15" s="1">
        <v>5.8</v>
      </c>
      <c r="F15" s="1"/>
      <c r="G15" s="1"/>
      <c r="H15" s="1"/>
      <c r="I15" s="1"/>
    </row>
    <row r="16" spans="1:23" x14ac:dyDescent="0.25">
      <c r="A16" s="2">
        <v>0.66805555555555562</v>
      </c>
      <c r="B16" s="1">
        <v>2124.4</v>
      </c>
      <c r="C16" s="1">
        <v>140</v>
      </c>
      <c r="D16" s="1" t="s">
        <v>12</v>
      </c>
      <c r="E16" s="1">
        <v>6.4</v>
      </c>
      <c r="F16" s="1"/>
      <c r="G16" s="1"/>
      <c r="H16" s="1"/>
      <c r="I16" s="1"/>
    </row>
    <row r="17" spans="1:12" x14ac:dyDescent="0.25">
      <c r="A17" s="2">
        <v>0.66875000000000007</v>
      </c>
      <c r="B17" s="1">
        <v>2125</v>
      </c>
      <c r="C17" s="1">
        <v>140</v>
      </c>
      <c r="D17" s="1" t="s">
        <v>12</v>
      </c>
      <c r="E17" s="1">
        <v>6.4</v>
      </c>
      <c r="F17" s="1"/>
      <c r="G17" s="1"/>
      <c r="H17" s="1"/>
      <c r="I17" s="1"/>
    </row>
    <row r="18" spans="1:12" x14ac:dyDescent="0.25">
      <c r="A18" s="2">
        <v>0.67222222222222217</v>
      </c>
      <c r="B18" s="1">
        <v>2120.1999999999998</v>
      </c>
      <c r="C18" s="1">
        <v>160</v>
      </c>
      <c r="D18" s="1" t="s">
        <v>13</v>
      </c>
      <c r="E18" s="1">
        <v>7.4</v>
      </c>
      <c r="F18" s="1"/>
      <c r="G18" s="1"/>
      <c r="H18" s="1"/>
      <c r="I18" s="1"/>
    </row>
    <row r="19" spans="1:12" x14ac:dyDescent="0.25">
      <c r="A19" s="2">
        <v>0.67291666666666661</v>
      </c>
      <c r="B19" s="1">
        <v>2119.8000000000002</v>
      </c>
      <c r="C19" s="1">
        <v>160</v>
      </c>
      <c r="D19" s="1" t="s">
        <v>13</v>
      </c>
      <c r="E19" s="1">
        <v>7.4</v>
      </c>
      <c r="F19" s="1"/>
      <c r="G19" s="1"/>
      <c r="H19" s="1"/>
      <c r="I19" s="1"/>
      <c r="J19" s="1"/>
      <c r="K19" s="1"/>
    </row>
    <row r="20" spans="1:12" x14ac:dyDescent="0.25">
      <c r="A20" s="2">
        <v>0.6791666666666667</v>
      </c>
      <c r="B20" s="1">
        <v>2114.5</v>
      </c>
      <c r="C20" s="1">
        <v>180</v>
      </c>
      <c r="D20" s="1" t="s">
        <v>14</v>
      </c>
      <c r="E20" s="1">
        <v>6.4</v>
      </c>
      <c r="F20" s="1"/>
      <c r="G20" s="1"/>
      <c r="H20" s="1"/>
      <c r="I20" s="1"/>
      <c r="J20" s="1"/>
      <c r="K20" s="1"/>
    </row>
    <row r="21" spans="1:12" x14ac:dyDescent="0.25">
      <c r="A21" s="2">
        <v>0.67986111111111114</v>
      </c>
      <c r="B21" s="1">
        <v>2113.1</v>
      </c>
      <c r="C21" s="1">
        <v>180</v>
      </c>
      <c r="D21" s="1" t="s">
        <v>14</v>
      </c>
      <c r="E21" s="1">
        <v>6.4</v>
      </c>
      <c r="F21" s="1"/>
      <c r="G21" s="1"/>
      <c r="H21" s="1"/>
      <c r="I21" s="1"/>
      <c r="J21" s="1"/>
      <c r="K21" s="1"/>
    </row>
    <row r="22" spans="1:12" x14ac:dyDescent="0.25">
      <c r="A22" s="2">
        <v>0.68611111111111101</v>
      </c>
      <c r="B22" s="1">
        <v>2120.5</v>
      </c>
      <c r="C22" s="1">
        <v>200</v>
      </c>
      <c r="D22" s="1" t="s">
        <v>15</v>
      </c>
      <c r="E22" s="1">
        <v>5.6</v>
      </c>
      <c r="F22" s="1"/>
      <c r="G22" s="1"/>
      <c r="H22" s="1"/>
      <c r="I22" s="1"/>
      <c r="J22" s="1"/>
      <c r="K22" s="1"/>
    </row>
    <row r="23" spans="1:12" x14ac:dyDescent="0.25">
      <c r="A23" s="2">
        <v>0.68680555555555556</v>
      </c>
      <c r="B23" s="1">
        <v>2121.1</v>
      </c>
      <c r="C23" s="1">
        <v>200</v>
      </c>
      <c r="D23" s="1" t="s">
        <v>15</v>
      </c>
      <c r="E23" s="1">
        <v>5.6</v>
      </c>
      <c r="F23" s="1"/>
      <c r="G23" s="1"/>
      <c r="H23" s="1"/>
      <c r="I23" s="1"/>
      <c r="J23" s="1"/>
      <c r="K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x14ac:dyDescent="0.25">
      <c r="A27" s="1" t="s">
        <v>16</v>
      </c>
      <c r="B27" s="1" t="s">
        <v>17</v>
      </c>
      <c r="C27" s="1" t="s">
        <v>1</v>
      </c>
      <c r="D27" s="1" t="s">
        <v>3</v>
      </c>
      <c r="E27" s="1" t="s">
        <v>5</v>
      </c>
      <c r="F27" s="1" t="s">
        <v>19</v>
      </c>
      <c r="G27" s="1"/>
      <c r="H27" s="1" t="s">
        <v>21</v>
      </c>
      <c r="I27" s="1" t="s">
        <v>25</v>
      </c>
      <c r="J27" s="1" t="s">
        <v>22</v>
      </c>
      <c r="K27" s="1" t="s">
        <v>24</v>
      </c>
      <c r="L27" s="1" t="s">
        <v>26</v>
      </c>
    </row>
    <row r="28" spans="1:12" x14ac:dyDescent="0.25">
      <c r="A28" s="1"/>
      <c r="B28" s="2">
        <v>0.60902777777777783</v>
      </c>
      <c r="C28" s="1">
        <v>2119</v>
      </c>
      <c r="D28" s="1" t="s">
        <v>18</v>
      </c>
      <c r="E28" s="1">
        <v>6</v>
      </c>
      <c r="F28" s="1">
        <v>265.10000000000002</v>
      </c>
      <c r="G28" s="1"/>
      <c r="H28" s="1">
        <f>(C28+C29+C30)/(3*4.6003)</f>
        <v>460.62213333913013</v>
      </c>
      <c r="J28" s="2">
        <v>0.61087962962962961</v>
      </c>
      <c r="K28" s="1">
        <v>0</v>
      </c>
    </row>
    <row r="29" spans="1:12" x14ac:dyDescent="0.25">
      <c r="A29" s="1"/>
      <c r="B29" s="2">
        <v>0.61111111111111105</v>
      </c>
      <c r="C29" s="1">
        <v>2119.5</v>
      </c>
      <c r="D29" s="1"/>
      <c r="E29" s="1"/>
      <c r="F29" s="1"/>
      <c r="G29" s="1"/>
      <c r="H29" s="1"/>
      <c r="J29" s="1"/>
      <c r="K29" s="1"/>
    </row>
    <row r="30" spans="1:12" x14ac:dyDescent="0.25">
      <c r="A30" s="1"/>
      <c r="B30" s="2">
        <v>0.61249999999999993</v>
      </c>
      <c r="C30" s="1">
        <v>2118.5</v>
      </c>
      <c r="D30" s="1"/>
      <c r="E30" s="1"/>
      <c r="F30" s="1"/>
      <c r="G30" s="1"/>
      <c r="H30" s="1"/>
      <c r="I30">
        <f>(H31-H28)</f>
        <v>-0.81154127629361028</v>
      </c>
      <c r="J30" s="1"/>
      <c r="K30" s="1"/>
      <c r="L30">
        <f>(I30/K31)</f>
        <v>-6.8774684431661889E-3</v>
      </c>
    </row>
    <row r="31" spans="1:12" x14ac:dyDescent="0.25">
      <c r="A31" s="1"/>
      <c r="B31" s="2">
        <v>0.69166666666666676</v>
      </c>
      <c r="C31" s="1">
        <v>2115.1</v>
      </c>
      <c r="D31" s="1"/>
      <c r="E31" s="1"/>
      <c r="F31" s="1"/>
      <c r="G31" s="1"/>
      <c r="H31" s="1">
        <f>(C31+C32+C33)/(3*4.6003)</f>
        <v>459.81059206283652</v>
      </c>
      <c r="J31" s="2">
        <v>0.69236111111111109</v>
      </c>
      <c r="K31" s="3">
        <v>118</v>
      </c>
    </row>
    <row r="32" spans="1:12" x14ac:dyDescent="0.25">
      <c r="A32" s="1"/>
      <c r="B32" s="2">
        <v>0.69236111111111109</v>
      </c>
      <c r="C32" s="1">
        <v>2115.4</v>
      </c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2">
        <v>0.69305555555555554</v>
      </c>
      <c r="C33" s="1">
        <v>2115.3000000000002</v>
      </c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Manitoba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Clark</dc:creator>
  <cp:lastModifiedBy>Harsimran Mann</cp:lastModifiedBy>
  <cp:lastPrinted>2015-05-01T02:16:26Z</cp:lastPrinted>
  <dcterms:created xsi:type="dcterms:W3CDTF">2015-04-30T23:43:54Z</dcterms:created>
  <dcterms:modified xsi:type="dcterms:W3CDTF">2015-05-01T02:51:35Z</dcterms:modified>
</cp:coreProperties>
</file>