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raw" sheetId="1" state="visible" r:id="rId2"/>
    <sheet name="pollux" sheetId="2" state="visible" r:id="rId3"/>
    <sheet name="pollux2" sheetId="3" state="visible" r:id="rId4"/>
    <sheet name="pollux3" sheetId="4" state="visible" r:id="rId5"/>
    <sheet name="du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<sst xmlns="http://schemas.openxmlformats.org/spreadsheetml/2006/main" count="909" uniqueCount="176">
  <si>
    <t xml:space="preserve">GENOME COVERAGE</t>
  </si>
  <si>
    <r>
      <rPr>
        <sz val="14"/>
        <rFont val="Arial"/>
        <family val="2"/>
        <charset val="1"/>
      </rPr>
      <t xml:space="preserve">B. </t>
    </r>
    <r>
      <rPr>
        <sz val="14"/>
        <color rgb="FFFF0000"/>
        <rFont val="Arial"/>
        <family val="2"/>
        <charset val="1"/>
      </rPr>
      <t xml:space="preserve">braunii</t>
    </r>
    <r>
      <rPr>
        <sz val="14"/>
        <rFont val="Arial"/>
        <family val="2"/>
        <charset val="1"/>
      </rPr>
      <t xml:space="preserve"> genome size </t>
    </r>
  </si>
  <si>
    <t xml:space="preserve">Desired coverage (50-fold)</t>
  </si>
  <si>
    <t xml:space="preserve">454_Nov2010</t>
  </si>
  <si>
    <t xml:space="preserve">AGRF Dec 2010</t>
  </si>
  <si>
    <t xml:space="preserve">Ilumina75</t>
  </si>
  <si>
    <t xml:space="preserve">avg. read size</t>
  </si>
  <si>
    <t xml:space="preserve">probability of coverage P</t>
  </si>
  <si>
    <t xml:space="preserve">fraction of genome per read f</t>
  </si>
  <si>
    <t xml:space="preserve">desired coverage C</t>
  </si>
  <si>
    <t xml:space="preserve">1-fold coverage ln(1-P)/ln(1-f)</t>
  </si>
  <si>
    <t xml:space="preserve">req. reads N = C[ln(1-P)/ln(1-f)]</t>
  </si>
  <si>
    <t xml:space="preserve">Actual coverage</t>
  </si>
  <si>
    <r>
      <rPr>
        <b val="true"/>
        <sz val="10"/>
        <rFont val="Arial"/>
        <family val="2"/>
        <charset val="1"/>
      </rPr>
      <t xml:space="preserve">454_Nov2010    </t>
    </r>
    <r>
      <rPr>
        <b val="true"/>
        <sz val="10"/>
        <color rgb="FFFF0000"/>
        <rFont val="Arial"/>
        <family val="2"/>
        <charset val="1"/>
      </rPr>
      <t xml:space="preserve">Single Ends</t>
    </r>
  </si>
  <si>
    <t xml:space="preserve">These may be the same as the 454 reads from SEreads6Gb, but untrimmed?</t>
  </si>
  <si>
    <t xml:space="preserve">file</t>
  </si>
  <si>
    <t xml:space="preserve">format</t>
  </si>
  <si>
    <t xml:space="preserve">type</t>
  </si>
  <si>
    <t xml:space="preserve">num_seqs</t>
  </si>
  <si>
    <t xml:space="preserve">sum_len</t>
  </si>
  <si>
    <t xml:space="preserve">min_len</t>
  </si>
  <si>
    <t xml:space="preserve">avg_len</t>
  </si>
  <si>
    <t xml:space="preserve">max_len</t>
  </si>
  <si>
    <t xml:space="preserve">%GC</t>
  </si>
  <si>
    <r>
      <rPr>
        <sz val="10"/>
        <rFont val="Arial"/>
        <family val="2"/>
        <charset val="1"/>
      </rPr>
      <t xml:space="preserve">GQ8KZ7F02.fna  </t>
    </r>
    <r>
      <rPr>
        <sz val="10"/>
        <color rgb="FFFF0000"/>
        <rFont val="Arial"/>
        <family val="2"/>
        <charset val="1"/>
      </rPr>
      <t xml:space="preserve">(fastQ also available)</t>
    </r>
  </si>
  <si>
    <t xml:space="preserve">FASTA</t>
  </si>
  <si>
    <t xml:space="preserve">DNA</t>
  </si>
  <si>
    <r>
      <rPr>
        <sz val="10"/>
        <rFont val="Arial"/>
        <family val="2"/>
        <charset val="1"/>
      </rPr>
      <t xml:space="preserve">GRAEVHH01.fna </t>
    </r>
    <r>
      <rPr>
        <sz val="10"/>
        <color rgb="FFFF0000"/>
        <rFont val="Arial"/>
        <family val="2"/>
        <charset val="1"/>
      </rPr>
      <t xml:space="preserve">(fastQ also available)</t>
    </r>
  </si>
  <si>
    <r>
      <rPr>
        <sz val="10"/>
        <rFont val="Arial"/>
        <family val="2"/>
        <charset val="1"/>
      </rPr>
      <t xml:space="preserve">GRAEVHH02.fna</t>
    </r>
    <r>
      <rPr>
        <sz val="10"/>
        <color rgb="FFFF0000"/>
        <rFont val="Arial"/>
        <family val="2"/>
        <charset val="1"/>
      </rPr>
      <t xml:space="preserve"> (fastQ also available)</t>
    </r>
  </si>
  <si>
    <t xml:space="preserve">coverage = total length/1-fold C</t>
  </si>
  <si>
    <r>
      <rPr>
        <b val="true"/>
        <sz val="10"/>
        <rFont val="Arial"/>
        <family val="2"/>
        <charset val="1"/>
      </rPr>
      <t xml:space="preserve">AGRF Dec 2010     </t>
    </r>
    <r>
      <rPr>
        <b val="true"/>
        <sz val="10"/>
        <color rgb="FFFF0000"/>
        <rFont val="Arial"/>
        <family val="2"/>
        <charset val="1"/>
      </rPr>
      <t xml:space="preserve">Paired Ends</t>
    </r>
  </si>
  <si>
    <t xml:space="preserve">Insert size avg</t>
  </si>
  <si>
    <t xml:space="preserve">AB2kb_R1.gz</t>
  </si>
  <si>
    <t xml:space="preserve">FASTQ</t>
  </si>
  <si>
    <t xml:space="preserve">AB2kb_R2.gz</t>
  </si>
  <si>
    <t xml:space="preserve">AB4kb_R1.gz</t>
  </si>
  <si>
    <t xml:space="preserve">AB4kb_R2.gz</t>
  </si>
  <si>
    <r>
      <rPr>
        <b val="true"/>
        <sz val="10"/>
        <rFont val="Arial"/>
        <family val="2"/>
        <charset val="1"/>
      </rPr>
      <t xml:space="preserve">Flow Cell 3Gb    </t>
    </r>
    <r>
      <rPr>
        <b val="true"/>
        <sz val="10"/>
        <color rgb="FFFF0000"/>
        <rFont val="Arial"/>
        <family val="2"/>
        <charset val="1"/>
      </rPr>
      <t xml:space="preserve">Single Ends</t>
    </r>
  </si>
  <si>
    <t xml:space="preserve">Algae_RM_6_sequence.fastq</t>
  </si>
  <si>
    <t xml:space="preserve">Algae_RM_7_sequence.fastq</t>
  </si>
  <si>
    <t xml:space="preserve">Algae_RM_8_sequence.fastq</t>
  </si>
  <si>
    <r>
      <rPr>
        <b val="true"/>
        <sz val="10"/>
        <rFont val="Arial"/>
        <family val="2"/>
        <charset val="1"/>
      </rPr>
      <t xml:space="preserve">Flow Cell 6.2 Gb    </t>
    </r>
    <r>
      <rPr>
        <b val="true"/>
        <sz val="10"/>
        <color rgb="FFFF0000"/>
        <rFont val="Arial"/>
        <family val="2"/>
        <charset val="1"/>
      </rPr>
      <t xml:space="preserve">Paired Ends</t>
    </r>
  </si>
  <si>
    <t xml:space="preserve">Algae_RM_6_1_sequence.fastq</t>
  </si>
  <si>
    <t xml:space="preserve">?</t>
  </si>
  <si>
    <t xml:space="preserve">Algae_RM_6_2_sequence.fastq</t>
  </si>
  <si>
    <t xml:space="preserve">Algae_RM_7_1_sequence.fastq</t>
  </si>
  <si>
    <t xml:space="preserve">Algae_RM_7_2_sequence.fastq</t>
  </si>
  <si>
    <t xml:space="preserve">Algae_RM_8_1_sequence.fastq</t>
  </si>
  <si>
    <t xml:space="preserve">Algae_RM_8_2_sequence.fastq</t>
  </si>
  <si>
    <r>
      <rPr>
        <b val="true"/>
        <sz val="10"/>
        <rFont val="Arial"/>
        <family val="2"/>
        <charset val="1"/>
      </rPr>
      <t xml:space="preserve">Flow Cell 7.2 Gb    </t>
    </r>
    <r>
      <rPr>
        <b val="true"/>
        <sz val="10"/>
        <color rgb="FFFF0000"/>
        <rFont val="Arial"/>
        <family val="2"/>
        <charset val="1"/>
      </rPr>
      <t xml:space="preserve">Paired Ends</t>
    </r>
  </si>
  <si>
    <r>
      <rPr>
        <b val="true"/>
        <sz val="10"/>
        <rFont val="Arial"/>
        <family val="2"/>
        <charset val="1"/>
      </rPr>
      <t xml:space="preserve">Delivery2008-1-15  </t>
    </r>
    <r>
      <rPr>
        <b val="true"/>
        <sz val="10"/>
        <color rgb="FFCE181E"/>
        <rFont val="Arial"/>
        <family val="2"/>
        <charset val="1"/>
      </rPr>
      <t xml:space="preserve">Single Ends</t>
    </r>
  </si>
  <si>
    <t xml:space="preserve">s_1_1_sequence.fastq</t>
  </si>
  <si>
    <t xml:space="preserve">s_2_1_sequence.fastq</t>
  </si>
  <si>
    <t xml:space="preserve">s_3_1_sequence.fastq</t>
  </si>
  <si>
    <t xml:space="preserve">s_4_1_sequence.fastq</t>
  </si>
  <si>
    <r>
      <rPr>
        <b val="true"/>
        <sz val="10"/>
        <rFont val="Arial"/>
        <family val="2"/>
        <charset val="1"/>
      </rPr>
      <t xml:space="preserve">Delivery2008-1-30    </t>
    </r>
    <r>
      <rPr>
        <b val="true"/>
        <sz val="10"/>
        <color rgb="FFFF0000"/>
        <rFont val="Arial"/>
        <family val="2"/>
        <charset val="1"/>
      </rPr>
      <t xml:space="preserve">Single Ends</t>
    </r>
  </si>
  <si>
    <t xml:space="preserve">s_7_sequence.fastq</t>
  </si>
  <si>
    <t xml:space="preserve">s_8_sequence.fastq</t>
  </si>
  <si>
    <r>
      <rPr>
        <b val="true"/>
        <sz val="10"/>
        <rFont val="Arial"/>
        <family val="2"/>
        <charset val="1"/>
      </rPr>
      <t xml:space="preserve">Delivery2009-02-02    </t>
    </r>
    <r>
      <rPr>
        <b val="true"/>
        <sz val="10"/>
        <color rgb="FFFF0000"/>
        <rFont val="Arial"/>
        <family val="2"/>
        <charset val="1"/>
      </rPr>
      <t xml:space="preserve">Paired Ends</t>
    </r>
  </si>
  <si>
    <t xml:space="preserve">s_7_1_sequence.fastq</t>
  </si>
  <si>
    <t xml:space="preserve">s_7_2_sequence.fastq</t>
  </si>
  <si>
    <t xml:space="preserve">s_8_1_sequence.fastq</t>
  </si>
  <si>
    <t xml:space="preserve">s_8_2_sequence.fastq</t>
  </si>
  <si>
    <t xml:space="preserve">GRAND TOTAL</t>
  </si>
  <si>
    <t xml:space="preserve">Genome equivalents</t>
  </si>
  <si>
    <t xml:space="preserve">TOTAL a priori coverage</t>
  </si>
  <si>
    <t xml:space="preserve">Additional notes</t>
  </si>
  <si>
    <t xml:space="preserve">454AllContigs.fna</t>
  </si>
  <si>
    <t xml:space="preserve">Assembly by AGRF from long reads Nov 2010</t>
  </si>
  <si>
    <t xml:space="preserve">Can assume very professionally done</t>
  </si>
  <si>
    <t xml:space="preserve">Trimmed, corrected reads</t>
  </si>
  <si>
    <t xml:space="preserve">GQ8KZ7F02_S.fastq.corrected.fq</t>
  </si>
  <si>
    <t xml:space="preserve">GRAEVHH01_S.fastq.corrected.fq</t>
  </si>
  <si>
    <t xml:space="preserve">GRAEVHH02_S.fastq.corrected.fq</t>
  </si>
  <si>
    <t xml:space="preserve">total</t>
  </si>
  <si>
    <t xml:space="preserve">AB2kb_R1.illumina-1.8+_valid_1P.fq.corrected.fq</t>
  </si>
  <si>
    <t xml:space="preserve">AB2kb_R2.illumina-1.8+_valid_2P.fq.corrected.fq</t>
  </si>
  <si>
    <t xml:space="preserve">AB4kb_R1.illumina-1.8+_valid_1P.fq.corrected.fq</t>
  </si>
  <si>
    <t xml:space="preserve">AB4kb_R2.illumina-1.8+_valid_2P.fq.corrected.fq</t>
  </si>
  <si>
    <t xml:space="preserve">AB4kb_R1.illumina-1.8+_valid_1U.fq.corrected.fq</t>
  </si>
  <si>
    <t xml:space="preserve">AB4kb_R2.illumina-1.8+_valid_2U.fq.corrected.fq</t>
  </si>
  <si>
    <t xml:space="preserve">coverage</t>
  </si>
  <si>
    <t xml:space="preserve">Algae3GB_6.fastq.corrected.fq</t>
  </si>
  <si>
    <t xml:space="preserve">Algae3GB_7.fastq.corrected.fq</t>
  </si>
  <si>
    <t xml:space="preserve">Algae3GB_8.fastq.corrected.fq</t>
  </si>
  <si>
    <t xml:space="preserve">Algae_RM_6_1_sequence_1P.fastq.corrected.fq</t>
  </si>
  <si>
    <t xml:space="preserve">Algae_RM_6_2_sequence_2P.fastq.corrected.fq</t>
  </si>
  <si>
    <t xml:space="preserve">Algae_RM_7_1_sequence_1P.fastq.corrected.fq</t>
  </si>
  <si>
    <t xml:space="preserve">Algae_RM_7_2_sequence_2P.fastq.corrected.fq</t>
  </si>
  <si>
    <t xml:space="preserve">Algae_RM_8_1_sequence_1P.fastq.corrected.fq</t>
  </si>
  <si>
    <t xml:space="preserve">Algae_RM_8_2_sequence_2P.fastq.corrected.fq</t>
  </si>
  <si>
    <r>
      <rPr>
        <b val="true"/>
        <sz val="10"/>
        <rFont val="Arial"/>
        <family val="2"/>
        <charset val="1"/>
      </rPr>
      <t xml:space="preserve">Flow Cell 6.2 Gb   </t>
    </r>
    <r>
      <rPr>
        <b val="true"/>
        <sz val="10"/>
        <color rgb="FFCE181E"/>
        <rFont val="Arial"/>
        <family val="2"/>
        <charset val="1"/>
      </rPr>
      <t xml:space="preserve">Unpaired Ends</t>
    </r>
  </si>
  <si>
    <t xml:space="preserve">Algae_RM_6_1_sequence_1U.fastq.corrected.fq</t>
  </si>
  <si>
    <t xml:space="preserve">Algae_RM_6_2_sequence_2U.fastq.corrected.fq</t>
  </si>
  <si>
    <t xml:space="preserve">Algae_RM_7_1_sequence_1U.fastq.corrected.fq</t>
  </si>
  <si>
    <t xml:space="preserve">Algae_RM_7_2_sequence_2U.fastq.corrected.fq</t>
  </si>
  <si>
    <t xml:space="preserve">Algae_RM_8_1_sequence_1U.fastq.corrected.fq</t>
  </si>
  <si>
    <t xml:space="preserve">Algae_RM_8_2_sequence_2U.fastq.corrected.fq</t>
  </si>
  <si>
    <t xml:space="preserve">Algae7.2GB_6_1_1P.fastq.corrected.fq</t>
  </si>
  <si>
    <t xml:space="preserve">Algae7.2GB_6_2_2P.fastq.corrected.fq</t>
  </si>
  <si>
    <t xml:space="preserve">Algae7.2GB_7_1_1P.fastq.corrected.fq</t>
  </si>
  <si>
    <t xml:space="preserve">Algae7.2GB_7_2_2P.fastq.corrected.fq</t>
  </si>
  <si>
    <t xml:space="preserve">Algae7.2GB_8_1_1P.fastq.corrected.fq</t>
  </si>
  <si>
    <t xml:space="preserve">Algae7.2GB_8_2_2P.fastq.corrected.fq</t>
  </si>
  <si>
    <r>
      <rPr>
        <b val="true"/>
        <sz val="10"/>
        <rFont val="Arial"/>
        <family val="2"/>
        <charset val="1"/>
      </rPr>
      <t xml:space="preserve">Flow Cell 7.2 Gb    </t>
    </r>
    <r>
      <rPr>
        <b val="true"/>
        <sz val="10"/>
        <color rgb="FFCE181E"/>
        <rFont val="Arial"/>
        <family val="2"/>
        <charset val="1"/>
      </rPr>
      <t xml:space="preserve">UnPaired Ends</t>
    </r>
  </si>
  <si>
    <t xml:space="preserve">Algae7.2GB_6_1_1U.fastq.corrected.fq</t>
  </si>
  <si>
    <t xml:space="preserve">Algae7.2GB_6_2_2U.fastq.corrected.fq</t>
  </si>
  <si>
    <t xml:space="preserve">Algae7.2GB_7_1_1U.fastq.corrected.fq</t>
  </si>
  <si>
    <t xml:space="preserve">Algae7.2GB_7_2_2U.fastq.corrected.fq</t>
  </si>
  <si>
    <t xml:space="preserve">Algae7.2GB_8_1_1U.fastq.corrected.fq</t>
  </si>
  <si>
    <t xml:space="preserve">Algae7.2GB_8_2_2U.fastq.corrected.fq</t>
  </si>
  <si>
    <t xml:space="preserve">s_1_1_sequence_S.fastq.corrected.fq</t>
  </si>
  <si>
    <t xml:space="preserve">s_2_1_sequence_S.fastq.corrected.fq</t>
  </si>
  <si>
    <t xml:space="preserve">s_3_1_sequence_S.fastq.corrected.fq</t>
  </si>
  <si>
    <t xml:space="preserve">s_4_1_sequence_S.fastq.corrected.fq</t>
  </si>
  <si>
    <t xml:space="preserve">s_7_sequence_S.fastq.corrected.fq</t>
  </si>
  <si>
    <t xml:space="preserve">s_8_sequence_S.fastq.corrected.fq</t>
  </si>
  <si>
    <t xml:space="preserve">s_7_1_sequence_1P.fastq.corrected.fq</t>
  </si>
  <si>
    <t xml:space="preserve">s_7_2_sequence_2P.fastq.corrected.fq</t>
  </si>
  <si>
    <t xml:space="preserve">s_8_1_sequence_valid_1P.fq.corrected.fq</t>
  </si>
  <si>
    <t xml:space="preserve">s_8_2_sequence_valid_2P.fq.corrected.fq</t>
  </si>
  <si>
    <r>
      <rPr>
        <b val="true"/>
        <sz val="10"/>
        <rFont val="Arial"/>
        <family val="2"/>
        <charset val="1"/>
      </rPr>
      <t xml:space="preserve">Delivery2009-02-02    </t>
    </r>
    <r>
      <rPr>
        <b val="true"/>
        <sz val="10"/>
        <color rgb="FFCE181E"/>
        <rFont val="Arial"/>
        <family val="2"/>
        <charset val="1"/>
      </rPr>
      <t xml:space="preserve">UnPaired Ends</t>
    </r>
  </si>
  <si>
    <t xml:space="preserve">s_7_1_sequence_1U.fastq</t>
  </si>
  <si>
    <t xml:space="preserve">s_7_2_sequence_2U.fastq</t>
  </si>
  <si>
    <t xml:space="preserve">s_8_1_sequence_valid_1U.fq</t>
  </si>
  <si>
    <t xml:space="preserve">s_8_2_sequence_valid_2U.fq</t>
  </si>
  <si>
    <t xml:space="preserve">GRAND TOTAL (nucleotides)</t>
  </si>
  <si>
    <t xml:space="preserve">genome equivalents</t>
  </si>
  <si>
    <t xml:space="preserve">SE reads: individual files processed separately by pollux </t>
  </si>
  <si>
    <t xml:space="preserve">AB2kb_R1.illumina-1.8+_valid_1U.fq.corrected.fq</t>
  </si>
  <si>
    <t xml:space="preserve">AB2kb_R2.illumina-1.8+_valid_2U.fq.corrected.fq</t>
  </si>
  <si>
    <t xml:space="preserve">Algae_6_1P.fastq.corrected.fq</t>
  </si>
  <si>
    <t xml:space="preserve">Algae_6_2P.fastq.corrected.fq</t>
  </si>
  <si>
    <t xml:space="preserve">Algae_7_1P.fastq.corrected.fq</t>
  </si>
  <si>
    <t xml:space="preserve">Algae_7_2P.fastq.corrected.fq</t>
  </si>
  <si>
    <t xml:space="preserve">Algae_8_1P.fastq.corrected.fq</t>
  </si>
  <si>
    <t xml:space="preserve">Algae_8_2P.fastq.corrected.fq</t>
  </si>
  <si>
    <t xml:space="preserve">Algae_6_1U.fastq.corrected.fq</t>
  </si>
  <si>
    <t xml:space="preserve">Algae_6_2U.fastq.corrected.fq</t>
  </si>
  <si>
    <t xml:space="preserve">Algae_7_1U.fastq.corrected.fq</t>
  </si>
  <si>
    <t xml:space="preserve">Algae_7_2U.fastq.corrected.fq</t>
  </si>
  <si>
    <t xml:space="preserve">Algae_8_1U.fastq.corrected.fq</t>
  </si>
  <si>
    <t xml:space="preserve">Algae_8_2U.fastq.corrected.fq</t>
  </si>
  <si>
    <t xml:space="preserve">Algae7.2GB_6_1P.fastq.corrected.fq</t>
  </si>
  <si>
    <t xml:space="preserve">Algae7.2GB_6_2P.fastq.corrected.fq</t>
  </si>
  <si>
    <t xml:space="preserve">Algae7.2GB_7_1P.fastq.corrected.fq</t>
  </si>
  <si>
    <t xml:space="preserve">Algae7.2GB_7_2P.fastq.corrected.fq</t>
  </si>
  <si>
    <t xml:space="preserve">Algae7.2GB_8_1P.fastq.corrected.fq</t>
  </si>
  <si>
    <t xml:space="preserve">Algae7.2GB_8_2P.fastq.corrected.fq</t>
  </si>
  <si>
    <t xml:space="preserve">7.2GB_U.fq.corrected.fq</t>
  </si>
  <si>
    <t xml:space="preserve">Note: reads combined into a single file</t>
  </si>
  <si>
    <t xml:space="preserve">454.Trimmomatic.fq.corrected.fq</t>
  </si>
  <si>
    <r>
      <rPr>
        <b val="true"/>
        <sz val="10"/>
        <rFont val="Arial"/>
        <family val="2"/>
        <charset val="1"/>
      </rPr>
      <t xml:space="preserve">AGRF Dec 2010     </t>
    </r>
    <r>
      <rPr>
        <b val="true"/>
        <sz val="10"/>
        <color rgb="FFFF0000"/>
        <rFont val="Arial"/>
        <family val="2"/>
        <charset val="1"/>
      </rPr>
      <t xml:space="preserve">Unpaired reads</t>
    </r>
  </si>
  <si>
    <t xml:space="preserve">AGRF2kbU.fq.corrected.fq</t>
  </si>
  <si>
    <t xml:space="preserve">AGRF4kbU.fq.corrected.fq</t>
  </si>
  <si>
    <t xml:space="preserve">3GBU.Trimmomatic2.fq.corrected.fq</t>
  </si>
  <si>
    <t xml:space="preserve">6.2GB.Trimmomatic2U.fq.corrected.fq</t>
  </si>
  <si>
    <t xml:space="preserve">20080115.fq.corrected.fq</t>
  </si>
  <si>
    <t xml:space="preserve">20080130.Trimmomatic2.pollux3.fq</t>
  </si>
  <si>
    <t xml:space="preserve">20090202_7_1P.fq</t>
  </si>
  <si>
    <t xml:space="preserve">20090202_7_2P.fq</t>
  </si>
  <si>
    <t xml:space="preserve">20090202_8_1P.fq</t>
  </si>
  <si>
    <t xml:space="preserve">20090202_8_2P.fq</t>
  </si>
  <si>
    <t xml:space="preserve">20090202U.pollux3.fq</t>
  </si>
  <si>
    <t xml:space="preserve">These files appear to be duplicates of other reads on the raw sheet.</t>
  </si>
  <si>
    <t xml:space="preserve">The ones on this sheet don’t have any quality data.</t>
  </si>
  <si>
    <t xml:space="preserve">SEreads6Gb (untrimmed,uncorrected)</t>
  </si>
  <si>
    <t xml:space="preserve">These are the 454_Nov2010 reads without any quality data, an possibly trimmed. Better to use the reads form 454_Nov2010.</t>
  </si>
  <si>
    <t xml:space="preserve">We’ll create fastq files from the .fas and .qual files using fasta_to_fastq</t>
  </si>
  <si>
    <t xml:space="preserve">454_GQ8KZ7F02_500bpRead_SE.fa</t>
  </si>
  <si>
    <t xml:space="preserve">454_GRAEVHH01_500bpRead_SE.fa</t>
  </si>
  <si>
    <t xml:space="preserve">454_GRAEVHH02_500bpRead_SE.fa</t>
  </si>
  <si>
    <t xml:space="preserve">these appear to be the same as the Algae_RM 6,7,8 reads below, but without the quality data</t>
  </si>
  <si>
    <t xml:space="preserve">Illumina75bpRead_R_6_SE.fa</t>
  </si>
  <si>
    <t xml:space="preserve">Illumina75bpRead_R_7_SE.fa</t>
  </si>
  <si>
    <t xml:space="preserve">Illumina75bpRead_R_8_SE.fa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</si>
</sst>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E+00"/>
    <numFmt numFmtId="167" formatCode="0"/>
    <numFmt numFmtId="168" formatCode="#,##0_);\(#,##0\)"/>
    <numFmt numFmtId="169" formatCode="#,###"/>
    <numFmt numFmtId="170" formatCode="#,##0\ ;\(#,##0\)"/>
    <numFmt numFmtId="171" formatCode="#,##0.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sz val="14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CE181E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4"/>
      <name val="Arial"/>
      <family val="2"/>
      <charset val="1"/>
    </font>
    <font>
      <i val="true"/>
      <sz val="10"/>
      <color rgb="FFCE181E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4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4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B10" activeCellId="0" sqref="B10"/>
    </sheetView>
  </sheetViews>
  <sheetFormatPr defaultRowHeight="12.75" zeroHeight="false" outlineLevelRow="0" outlineLevelCol="0"/>
  <cols>
    <col collapsed="false" customWidth="true" hidden="false" outlineLevel="0" max="1" min="1" style="0" width="38.29"/>
    <col collapsed="false" customWidth="true" hidden="false" outlineLevel="0" max="3" min="2" style="0" width="11.99"/>
    <col collapsed="false" customWidth="true" hidden="false" outlineLevel="0" max="4" min="4" style="0" width="12.57"/>
    <col collapsed="false" customWidth="true" hidden="false" outlineLevel="0" max="5" min="5" style="0" width="14.86"/>
    <col collapsed="false" customWidth="true" hidden="false" outlineLevel="0" max="6" min="6" style="0" width="8.57"/>
    <col collapsed="false" customWidth="true" hidden="false" outlineLevel="0" max="7" min="7" style="0" width="7.87"/>
    <col collapsed="false" customWidth="true" hidden="false" outlineLevel="0" max="8" min="8" style="0" width="8.4"/>
    <col collapsed="false" customWidth="true" hidden="false" outlineLevel="0" max="9" min="9" style="0" width="6.42"/>
    <col collapsed="false" customWidth="true" hidden="false" outlineLevel="0" max="1025" min="10" style="0" width="8.67"/>
  </cols>
  <sheetData>
    <row r="1" customFormat="false" ht="18" hidden="false" customHeight="false" outlineLevel="0" collapsed="false">
      <c r="A1" s="1" t="s">
        <v>0</v>
      </c>
    </row>
    <row r="2" customFormat="false" ht="18" hidden="false" customHeight="false" outlineLevel="0" collapsed="false">
      <c r="A2" s="1"/>
    </row>
    <row r="3" customFormat="false" ht="18" hidden="false" customHeight="false" outlineLevel="0" collapsed="false">
      <c r="A3" s="1" t="s">
        <v>1</v>
      </c>
      <c r="B3" s="2" t="n">
        <v>184000000</v>
      </c>
    </row>
    <row r="5" customFormat="false" ht="12.75" hidden="false" customHeight="false" outlineLevel="0" collapsed="false">
      <c r="A5" s="3" t="s">
        <v>2</v>
      </c>
      <c r="B5" s="4" t="s">
        <v>3</v>
      </c>
      <c r="C5" s="4" t="s">
        <v>4</v>
      </c>
      <c r="D5" s="4" t="s">
        <v>5</v>
      </c>
    </row>
    <row r="6" customFormat="false" ht="12.75" hidden="false" customHeight="false" outlineLevel="0" collapsed="false">
      <c r="A6" s="0" t="s">
        <v>6</v>
      </c>
      <c r="B6" s="0" t="n">
        <v>381</v>
      </c>
      <c r="C6" s="0" t="n">
        <v>100</v>
      </c>
      <c r="D6" s="0" t="n">
        <f aca="false">75</f>
        <v>75</v>
      </c>
    </row>
    <row r="7" customFormat="false" ht="12.75" hidden="false" customHeight="false" outlineLevel="0" collapsed="false">
      <c r="A7" s="0" t="s">
        <v>7</v>
      </c>
      <c r="B7" s="0" t="n">
        <v>0.99</v>
      </c>
      <c r="C7" s="0" t="n">
        <v>0.99</v>
      </c>
      <c r="D7" s="0" t="n">
        <v>0.99</v>
      </c>
    </row>
    <row r="8" customFormat="false" ht="12.75" hidden="false" customHeight="false" outlineLevel="0" collapsed="false">
      <c r="A8" s="0" t="s">
        <v>8</v>
      </c>
      <c r="B8" s="5" t="n">
        <f aca="false">B6/B3</f>
        <v>2.07065217391304E-006</v>
      </c>
      <c r="C8" s="5" t="n">
        <f aca="false">C6/B3</f>
        <v>5.43478260869565E-007</v>
      </c>
      <c r="D8" s="5" t="n">
        <f aca="false">D6/B3</f>
        <v>4.07608695652174E-007</v>
      </c>
    </row>
    <row r="9" customFormat="false" ht="12.75" hidden="false" customHeight="false" outlineLevel="0" collapsed="false">
      <c r="A9" s="0" t="s">
        <v>9</v>
      </c>
      <c r="B9" s="0" t="n">
        <v>50</v>
      </c>
      <c r="C9" s="0" t="n">
        <v>50</v>
      </c>
      <c r="D9" s="0" t="n">
        <v>50</v>
      </c>
    </row>
    <row r="10" customFormat="false" ht="12.75" hidden="false" customHeight="false" outlineLevel="0" collapsed="false">
      <c r="A10" s="0" t="s">
        <v>10</v>
      </c>
      <c r="B10" s="2" t="n">
        <f aca="false">LN(1-0.99)/LN(1-B8)</f>
        <v>2224016.8948106</v>
      </c>
      <c r="C10" s="2" t="n">
        <f aca="false">LN(1-0.99)/LN(1-C8)</f>
        <v>8473510.84010409</v>
      </c>
      <c r="D10" s="6" t="n">
        <f aca="false">LN(1-0.99)/LN(1-D8)</f>
        <v>11298015.219462</v>
      </c>
    </row>
    <row r="11" customFormat="false" ht="12.75" hidden="false" customHeight="false" outlineLevel="0" collapsed="false">
      <c r="A11" s="0" t="s">
        <v>11</v>
      </c>
      <c r="B11" s="2" t="n">
        <f aca="false">B9*B10</f>
        <v>111200844.74053</v>
      </c>
      <c r="C11" s="2" t="n">
        <f aca="false">C9*C10</f>
        <v>423675542.005205</v>
      </c>
      <c r="D11" s="2" t="n">
        <f aca="false">D9*D10</f>
        <v>564900760.973098</v>
      </c>
    </row>
    <row r="13" customFormat="false" ht="12.75" hidden="false" customHeight="false" outlineLevel="0" collapsed="false">
      <c r="A13" s="3" t="s">
        <v>12</v>
      </c>
    </row>
    <row r="15" customFormat="false" ht="12.75" hidden="false" customHeight="false" outlineLevel="0" collapsed="false">
      <c r="A15" s="4" t="s">
        <v>13</v>
      </c>
      <c r="B15" s="7" t="s">
        <v>14</v>
      </c>
    </row>
    <row r="16" customFormat="false" ht="12.75" hidden="false" customHeight="false" outlineLevel="0" collapsed="false">
      <c r="A16" s="0" t="s">
        <v>15</v>
      </c>
      <c r="B16" s="0" t="s">
        <v>16</v>
      </c>
      <c r="C16" s="0" t="s">
        <v>17</v>
      </c>
      <c r="D16" s="0" t="s">
        <v>18</v>
      </c>
      <c r="E16" s="0" t="s">
        <v>19</v>
      </c>
      <c r="F16" s="0" t="s">
        <v>20</v>
      </c>
      <c r="G16" s="0" t="s">
        <v>21</v>
      </c>
      <c r="H16" s="0" t="s">
        <v>22</v>
      </c>
      <c r="I16" s="0" t="s">
        <v>23</v>
      </c>
    </row>
    <row r="17" customFormat="false" ht="12.75" hidden="false" customHeight="false" outlineLevel="0" collapsed="false">
      <c r="A17" s="0" t="s">
        <v>24</v>
      </c>
      <c r="B17" s="0" t="s">
        <v>25</v>
      </c>
      <c r="C17" s="0" t="s">
        <v>26</v>
      </c>
      <c r="D17" s="0" t="n">
        <v>697806</v>
      </c>
      <c r="E17" s="0" t="n">
        <v>265552123</v>
      </c>
      <c r="F17" s="0" t="n">
        <v>40</v>
      </c>
      <c r="G17" s="0" t="n">
        <v>380.6</v>
      </c>
      <c r="H17" s="0" t="n">
        <v>1061</v>
      </c>
      <c r="I17" s="0" t="n">
        <v>59</v>
      </c>
    </row>
    <row r="18" customFormat="false" ht="12.75" hidden="false" customHeight="false" outlineLevel="0" collapsed="false">
      <c r="A18" s="0" t="s">
        <v>27</v>
      </c>
      <c r="B18" s="0" t="s">
        <v>25</v>
      </c>
      <c r="C18" s="0" t="s">
        <v>26</v>
      </c>
      <c r="D18" s="0" t="n">
        <v>701083</v>
      </c>
      <c r="E18" s="0" t="n">
        <v>274832833</v>
      </c>
      <c r="F18" s="0" t="n">
        <v>40</v>
      </c>
      <c r="G18" s="0" t="n">
        <v>392</v>
      </c>
      <c r="H18" s="0" t="n">
        <v>1052</v>
      </c>
      <c r="I18" s="0" t="n">
        <v>59</v>
      </c>
    </row>
    <row r="19" customFormat="false" ht="12.75" hidden="false" customHeight="false" outlineLevel="0" collapsed="false">
      <c r="A19" s="0" t="s">
        <v>28</v>
      </c>
      <c r="B19" s="0" t="s">
        <v>25</v>
      </c>
      <c r="C19" s="0" t="s">
        <v>26</v>
      </c>
      <c r="D19" s="0" t="n">
        <v>736524</v>
      </c>
      <c r="E19" s="0" t="n">
        <v>290817656</v>
      </c>
      <c r="F19" s="0" t="n">
        <v>40</v>
      </c>
      <c r="G19" s="0" t="n">
        <v>394.9</v>
      </c>
      <c r="H19" s="0" t="n">
        <v>692</v>
      </c>
      <c r="I19" s="0" t="n">
        <v>59</v>
      </c>
    </row>
    <row r="20" customFormat="false" ht="12.8" hidden="false" customHeight="false" outlineLevel="0" collapsed="false">
      <c r="D20" s="8" t="n">
        <f aca="false">SUM(D17:D19)</f>
        <v>2135413</v>
      </c>
      <c r="E20" s="8" t="n">
        <f aca="false">SUM(E17:E19)</f>
        <v>831202612</v>
      </c>
    </row>
    <row r="21" customFormat="false" ht="12.75" hidden="false" customHeight="false" outlineLevel="0" collapsed="false">
      <c r="A21" s="0" t="s">
        <v>29</v>
      </c>
      <c r="D21" s="2" t="n">
        <f aca="false">SUM(D17:D19)/B10</f>
        <v>0.960160421884681</v>
      </c>
    </row>
    <row r="23" customFormat="false" ht="12.75" hidden="false" customHeight="false" outlineLevel="0" collapsed="false">
      <c r="A23" s="4" t="s">
        <v>30</v>
      </c>
    </row>
    <row r="24" customFormat="false" ht="12.75" hidden="false" customHeight="false" outlineLevel="0" collapsed="false">
      <c r="A24" s="0" t="s">
        <v>15</v>
      </c>
      <c r="B24" s="0" t="s">
        <v>16</v>
      </c>
      <c r="C24" s="0" t="s">
        <v>17</v>
      </c>
      <c r="D24" s="0" t="s">
        <v>18</v>
      </c>
      <c r="E24" s="0" t="s">
        <v>19</v>
      </c>
      <c r="F24" s="0" t="s">
        <v>20</v>
      </c>
      <c r="G24" s="0" t="s">
        <v>21</v>
      </c>
      <c r="H24" s="0" t="s">
        <v>22</v>
      </c>
      <c r="I24" s="0" t="s">
        <v>23</v>
      </c>
      <c r="J24" s="0" t="s">
        <v>31</v>
      </c>
    </row>
    <row r="25" customFormat="false" ht="12.75" hidden="false" customHeight="false" outlineLevel="0" collapsed="false">
      <c r="A25" s="0" t="s">
        <v>32</v>
      </c>
      <c r="B25" s="0" t="s">
        <v>33</v>
      </c>
      <c r="C25" s="0" t="s">
        <v>26</v>
      </c>
      <c r="D25" s="0" t="n">
        <v>39389202</v>
      </c>
      <c r="E25" s="0" t="n">
        <v>3938920200</v>
      </c>
      <c r="F25" s="0" t="n">
        <v>100</v>
      </c>
      <c r="G25" s="0" t="n">
        <v>100</v>
      </c>
      <c r="H25" s="0" t="n">
        <v>100</v>
      </c>
      <c r="I25" s="0" t="n">
        <v>60</v>
      </c>
      <c r="J25" s="0" t="n">
        <v>2000</v>
      </c>
    </row>
    <row r="26" customFormat="false" ht="12.75" hidden="false" customHeight="false" outlineLevel="0" collapsed="false">
      <c r="A26" s="0" t="s">
        <v>34</v>
      </c>
      <c r="B26" s="0" t="s">
        <v>33</v>
      </c>
      <c r="C26" s="0" t="s">
        <v>26</v>
      </c>
      <c r="D26" s="0" t="n">
        <v>39389202</v>
      </c>
      <c r="E26" s="0" t="n">
        <v>3938920200</v>
      </c>
      <c r="F26" s="0" t="n">
        <v>100</v>
      </c>
      <c r="G26" s="0" t="n">
        <v>100</v>
      </c>
      <c r="H26" s="0" t="n">
        <v>100</v>
      </c>
      <c r="I26" s="0" t="n">
        <v>61</v>
      </c>
      <c r="J26" s="0" t="n">
        <v>2000</v>
      </c>
    </row>
    <row r="27" customFormat="false" ht="12.75" hidden="false" customHeight="false" outlineLevel="0" collapsed="false">
      <c r="A27" s="0" t="s">
        <v>35</v>
      </c>
      <c r="B27" s="0" t="s">
        <v>33</v>
      </c>
      <c r="C27" s="0" t="s">
        <v>26</v>
      </c>
      <c r="D27" s="0" t="n">
        <v>18635711</v>
      </c>
      <c r="E27" s="0" t="n">
        <v>1863571100</v>
      </c>
      <c r="F27" s="0" t="n">
        <v>100</v>
      </c>
      <c r="G27" s="0" t="n">
        <v>100</v>
      </c>
      <c r="H27" s="0" t="n">
        <v>100</v>
      </c>
      <c r="I27" s="0" t="n">
        <v>56</v>
      </c>
      <c r="J27" s="0" t="n">
        <v>4000</v>
      </c>
    </row>
    <row r="28" customFormat="false" ht="12.75" hidden="false" customHeight="false" outlineLevel="0" collapsed="false">
      <c r="A28" s="0" t="s">
        <v>36</v>
      </c>
      <c r="B28" s="0" t="s">
        <v>33</v>
      </c>
      <c r="C28" s="0" t="s">
        <v>26</v>
      </c>
      <c r="D28" s="0" t="n">
        <v>18635711</v>
      </c>
      <c r="E28" s="0" t="n">
        <v>1863571100</v>
      </c>
      <c r="F28" s="0" t="n">
        <v>100</v>
      </c>
      <c r="G28" s="0" t="n">
        <v>100</v>
      </c>
      <c r="H28" s="0" t="n">
        <v>100</v>
      </c>
      <c r="I28" s="0" t="n">
        <v>56</v>
      </c>
      <c r="J28" s="0" t="n">
        <v>4000</v>
      </c>
    </row>
    <row r="29" customFormat="false" ht="12.75" hidden="false" customHeight="false" outlineLevel="0" collapsed="false">
      <c r="D29" s="2" t="n">
        <f aca="false">SUM(D25:D28)</f>
        <v>116049826</v>
      </c>
      <c r="E29" s="2" t="n">
        <f aca="false">SUM(E25:E28)</f>
        <v>11604982600</v>
      </c>
    </row>
    <row r="30" customFormat="false" ht="12.75" hidden="false" customHeight="false" outlineLevel="0" collapsed="false">
      <c r="A30" s="0" t="s">
        <v>29</v>
      </c>
      <c r="D30" s="6" t="n">
        <f aca="false">D29/C10</f>
        <v>13.6956012908782</v>
      </c>
    </row>
    <row r="32" customFormat="false" ht="12.75" hidden="false" customHeight="false" outlineLevel="0" collapsed="false">
      <c r="I32" s="0" t="s">
        <v>23</v>
      </c>
    </row>
    <row r="33" customFormat="false" ht="12.75" hidden="false" customHeight="false" outlineLevel="0" collapsed="false">
      <c r="A33" s="4" t="s">
        <v>37</v>
      </c>
      <c r="D33" s="2"/>
    </row>
    <row r="34" customFormat="false" ht="12.75" hidden="false" customHeight="false" outlineLevel="0" collapsed="false">
      <c r="A34" s="0" t="s">
        <v>15</v>
      </c>
      <c r="B34" s="0" t="s">
        <v>16</v>
      </c>
      <c r="C34" s="0" t="s">
        <v>17</v>
      </c>
      <c r="D34" s="0" t="s">
        <v>18</v>
      </c>
      <c r="E34" s="0" t="s">
        <v>19</v>
      </c>
      <c r="F34" s="0" t="s">
        <v>20</v>
      </c>
      <c r="G34" s="0" t="s">
        <v>21</v>
      </c>
      <c r="H34" s="0" t="s">
        <v>22</v>
      </c>
      <c r="I34" s="0" t="s">
        <v>23</v>
      </c>
    </row>
    <row r="35" customFormat="false" ht="12.75" hidden="false" customHeight="false" outlineLevel="0" collapsed="false">
      <c r="A35" s="0" t="s">
        <v>38</v>
      </c>
      <c r="B35" s="0" t="s">
        <v>33</v>
      </c>
      <c r="C35" s="0" t="s">
        <v>26</v>
      </c>
      <c r="D35" s="0" t="n">
        <v>12762396</v>
      </c>
      <c r="E35" s="0" t="n">
        <v>957179700</v>
      </c>
      <c r="F35" s="0" t="n">
        <v>75</v>
      </c>
      <c r="G35" s="0" t="n">
        <v>75</v>
      </c>
      <c r="H35" s="0" t="n">
        <v>75</v>
      </c>
      <c r="I35" s="0" t="n">
        <v>57</v>
      </c>
    </row>
    <row r="36" customFormat="false" ht="12.75" hidden="false" customHeight="false" outlineLevel="0" collapsed="false">
      <c r="A36" s="0" t="s">
        <v>39</v>
      </c>
      <c r="B36" s="0" t="s">
        <v>33</v>
      </c>
      <c r="C36" s="0" t="s">
        <v>26</v>
      </c>
      <c r="D36" s="0" t="n">
        <v>14500189</v>
      </c>
      <c r="E36" s="0" t="n">
        <v>1087514175</v>
      </c>
      <c r="F36" s="0" t="n">
        <v>75</v>
      </c>
      <c r="G36" s="0" t="n">
        <v>75</v>
      </c>
      <c r="H36" s="0" t="n">
        <v>75</v>
      </c>
      <c r="I36" s="0" t="n">
        <v>57</v>
      </c>
    </row>
    <row r="37" customFormat="false" ht="12.75" hidden="false" customHeight="false" outlineLevel="0" collapsed="false">
      <c r="A37" s="0" t="s">
        <v>40</v>
      </c>
      <c r="B37" s="0" t="s">
        <v>33</v>
      </c>
      <c r="C37" s="0" t="s">
        <v>26</v>
      </c>
      <c r="D37" s="0" t="n">
        <v>13854076</v>
      </c>
      <c r="E37" s="0" t="n">
        <v>1039055700</v>
      </c>
      <c r="F37" s="0" t="n">
        <v>75</v>
      </c>
      <c r="G37" s="0" t="n">
        <v>75</v>
      </c>
      <c r="H37" s="0" t="n">
        <v>75</v>
      </c>
      <c r="I37" s="0" t="n">
        <v>57</v>
      </c>
    </row>
    <row r="38" customFormat="false" ht="12.8" hidden="false" customHeight="false" outlineLevel="0" collapsed="false">
      <c r="D38" s="2" t="n">
        <f aca="false">SUM(D35:D37)</f>
        <v>41116661</v>
      </c>
      <c r="E38" s="9" t="n">
        <f aca="false">SUM(E35:E37)</f>
        <v>3083749575</v>
      </c>
    </row>
    <row r="39" customFormat="false" ht="12.75" hidden="false" customHeight="false" outlineLevel="0" collapsed="false">
      <c r="A39" s="0" t="s">
        <v>29</v>
      </c>
      <c r="D39" s="6" t="n">
        <f aca="false">D38/D10</f>
        <v>3.63928178545666</v>
      </c>
    </row>
    <row r="40" customFormat="false" ht="12.75" hidden="false" customHeight="false" outlineLevel="0" collapsed="false">
      <c r="D40" s="6"/>
    </row>
    <row r="41" customFormat="false" ht="12.75" hidden="false" customHeight="false" outlineLevel="0" collapsed="false">
      <c r="A41" s="4" t="s">
        <v>41</v>
      </c>
    </row>
    <row r="42" customFormat="false" ht="12.75" hidden="false" customHeight="false" outlineLevel="0" collapsed="false">
      <c r="A42" s="0" t="s">
        <v>15</v>
      </c>
      <c r="B42" s="0" t="s">
        <v>16</v>
      </c>
      <c r="C42" s="0" t="s">
        <v>17</v>
      </c>
      <c r="D42" s="0" t="s">
        <v>18</v>
      </c>
      <c r="E42" s="0" t="s">
        <v>19</v>
      </c>
      <c r="F42" s="0" t="s">
        <v>20</v>
      </c>
      <c r="G42" s="0" t="s">
        <v>21</v>
      </c>
      <c r="H42" s="0" t="s">
        <v>22</v>
      </c>
      <c r="I42" s="0" t="s">
        <v>23</v>
      </c>
      <c r="J42" s="0" t="s">
        <v>31</v>
      </c>
    </row>
    <row r="43" customFormat="false" ht="12.75" hidden="false" customHeight="false" outlineLevel="0" collapsed="false">
      <c r="A43" s="0" t="s">
        <v>42</v>
      </c>
      <c r="B43" s="0" t="s">
        <v>33</v>
      </c>
      <c r="C43" s="0" t="s">
        <v>26</v>
      </c>
      <c r="D43" s="0" t="n">
        <v>14258770</v>
      </c>
      <c r="E43" s="0" t="n">
        <v>1069407750</v>
      </c>
      <c r="F43" s="0" t="n">
        <v>75</v>
      </c>
      <c r="G43" s="0" t="n">
        <v>75</v>
      </c>
      <c r="H43" s="0" t="n">
        <v>75</v>
      </c>
      <c r="I43" s="0" t="n">
        <v>57</v>
      </c>
      <c r="J43" s="10" t="s">
        <v>43</v>
      </c>
    </row>
    <row r="44" customFormat="false" ht="12.75" hidden="false" customHeight="false" outlineLevel="0" collapsed="false">
      <c r="A44" s="0" t="s">
        <v>44</v>
      </c>
      <c r="B44" s="0" t="s">
        <v>33</v>
      </c>
      <c r="C44" s="0" t="s">
        <v>26</v>
      </c>
      <c r="D44" s="0" t="n">
        <v>14258770</v>
      </c>
      <c r="E44" s="0" t="n">
        <v>1069407750</v>
      </c>
      <c r="F44" s="0" t="n">
        <v>75</v>
      </c>
      <c r="G44" s="0" t="n">
        <v>75</v>
      </c>
      <c r="H44" s="0" t="n">
        <v>75</v>
      </c>
      <c r="I44" s="0" t="n">
        <v>57</v>
      </c>
    </row>
    <row r="45" customFormat="false" ht="12.75" hidden="false" customHeight="false" outlineLevel="0" collapsed="false">
      <c r="A45" s="0" t="s">
        <v>45</v>
      </c>
      <c r="B45" s="0" t="s">
        <v>33</v>
      </c>
      <c r="C45" s="0" t="s">
        <v>26</v>
      </c>
      <c r="D45" s="0" t="n">
        <v>14241839</v>
      </c>
      <c r="E45" s="0" t="n">
        <v>1068137925</v>
      </c>
      <c r="F45" s="0" t="n">
        <v>75</v>
      </c>
      <c r="G45" s="0" t="n">
        <v>75</v>
      </c>
      <c r="H45" s="0" t="n">
        <v>75</v>
      </c>
      <c r="I45" s="0" t="n">
        <v>57</v>
      </c>
    </row>
    <row r="46" customFormat="false" ht="12.75" hidden="false" customHeight="false" outlineLevel="0" collapsed="false">
      <c r="A46" s="0" t="s">
        <v>46</v>
      </c>
      <c r="B46" s="0" t="s">
        <v>33</v>
      </c>
      <c r="C46" s="0" t="s">
        <v>26</v>
      </c>
      <c r="D46" s="0" t="n">
        <v>14241839</v>
      </c>
      <c r="E46" s="0" t="n">
        <v>1068137925</v>
      </c>
      <c r="F46" s="0" t="n">
        <v>75</v>
      </c>
      <c r="G46" s="0" t="n">
        <v>75</v>
      </c>
      <c r="H46" s="0" t="n">
        <v>75</v>
      </c>
      <c r="I46" s="0" t="n">
        <v>57</v>
      </c>
    </row>
    <row r="47" customFormat="false" ht="12.75" hidden="false" customHeight="false" outlineLevel="0" collapsed="false">
      <c r="A47" s="0" t="s">
        <v>47</v>
      </c>
      <c r="B47" s="0" t="s">
        <v>33</v>
      </c>
      <c r="C47" s="0" t="s">
        <v>26</v>
      </c>
      <c r="D47" s="0" t="n">
        <v>13306069</v>
      </c>
      <c r="E47" s="0" t="n">
        <v>997955175</v>
      </c>
      <c r="F47" s="0" t="n">
        <v>75</v>
      </c>
      <c r="G47" s="0" t="n">
        <v>75</v>
      </c>
      <c r="H47" s="0" t="n">
        <v>75</v>
      </c>
      <c r="I47" s="0" t="n">
        <v>57</v>
      </c>
    </row>
    <row r="48" customFormat="false" ht="12.75" hidden="false" customHeight="false" outlineLevel="0" collapsed="false">
      <c r="A48" s="0" t="s">
        <v>48</v>
      </c>
      <c r="B48" s="0" t="s">
        <v>33</v>
      </c>
      <c r="C48" s="0" t="s">
        <v>26</v>
      </c>
      <c r="D48" s="0" t="n">
        <v>13306069</v>
      </c>
      <c r="E48" s="0" t="n">
        <v>997955175</v>
      </c>
      <c r="F48" s="0" t="n">
        <v>75</v>
      </c>
      <c r="G48" s="0" t="n">
        <v>75</v>
      </c>
      <c r="H48" s="0" t="n">
        <v>75</v>
      </c>
      <c r="I48" s="0" t="n">
        <v>57</v>
      </c>
    </row>
    <row r="49" customFormat="false" ht="12.8" hidden="false" customHeight="false" outlineLevel="0" collapsed="false">
      <c r="D49" s="2" t="n">
        <f aca="false">SUM(D43:D48)</f>
        <v>83613356</v>
      </c>
      <c r="E49" s="9" t="n">
        <f aca="false">SUM(E46:E48)</f>
        <v>3064048275</v>
      </c>
    </row>
    <row r="50" customFormat="false" ht="12.75" hidden="false" customHeight="false" outlineLevel="0" collapsed="false">
      <c r="A50" s="0" t="s">
        <v>29</v>
      </c>
      <c r="D50" s="6" t="n">
        <f aca="false">D49/D10</f>
        <v>7.40071192823033</v>
      </c>
    </row>
    <row r="51" customFormat="false" ht="12.8" hidden="false" customHeight="false" outlineLevel="0" collapsed="false"/>
    <row r="52" customFormat="false" ht="12.75" hidden="false" customHeight="false" outlineLevel="0" collapsed="false">
      <c r="A52" s="4" t="s">
        <v>49</v>
      </c>
    </row>
    <row r="53" customFormat="false" ht="12.75" hidden="false" customHeight="false" outlineLevel="0" collapsed="false">
      <c r="A53" s="0" t="s">
        <v>15</v>
      </c>
      <c r="B53" s="0" t="s">
        <v>16</v>
      </c>
      <c r="C53" s="0" t="s">
        <v>17</v>
      </c>
      <c r="D53" s="0" t="s">
        <v>18</v>
      </c>
      <c r="E53" s="0" t="s">
        <v>19</v>
      </c>
      <c r="F53" s="0" t="s">
        <v>20</v>
      </c>
      <c r="G53" s="0" t="s">
        <v>21</v>
      </c>
      <c r="H53" s="0" t="s">
        <v>22</v>
      </c>
      <c r="I53" s="0" t="s">
        <v>23</v>
      </c>
      <c r="J53" s="0" t="s">
        <v>31</v>
      </c>
    </row>
    <row r="54" customFormat="false" ht="12.75" hidden="false" customHeight="false" outlineLevel="0" collapsed="false">
      <c r="A54" s="0" t="s">
        <v>42</v>
      </c>
      <c r="B54" s="0" t="s">
        <v>33</v>
      </c>
      <c r="C54" s="0" t="s">
        <v>26</v>
      </c>
      <c r="D54" s="0" t="n">
        <v>16204700</v>
      </c>
      <c r="E54" s="0" t="n">
        <v>1215352500</v>
      </c>
      <c r="F54" s="0" t="n">
        <v>75</v>
      </c>
      <c r="G54" s="0" t="n">
        <v>75</v>
      </c>
      <c r="H54" s="0" t="n">
        <v>75</v>
      </c>
      <c r="I54" s="0" t="n">
        <v>57</v>
      </c>
      <c r="J54" s="10" t="s">
        <v>43</v>
      </c>
    </row>
    <row r="55" customFormat="false" ht="12.75" hidden="false" customHeight="false" outlineLevel="0" collapsed="false">
      <c r="A55" s="0" t="s">
        <v>44</v>
      </c>
      <c r="B55" s="0" t="s">
        <v>33</v>
      </c>
      <c r="C55" s="0" t="s">
        <v>26</v>
      </c>
      <c r="D55" s="0" t="n">
        <v>16204700</v>
      </c>
      <c r="E55" s="0" t="n">
        <v>1215352500</v>
      </c>
      <c r="F55" s="0" t="n">
        <v>75</v>
      </c>
      <c r="G55" s="0" t="n">
        <v>75</v>
      </c>
      <c r="H55" s="0" t="n">
        <v>75</v>
      </c>
      <c r="I55" s="0" t="n">
        <v>57</v>
      </c>
    </row>
    <row r="56" customFormat="false" ht="12.75" hidden="false" customHeight="false" outlineLevel="0" collapsed="false">
      <c r="A56" s="0" t="s">
        <v>45</v>
      </c>
      <c r="B56" s="0" t="s">
        <v>33</v>
      </c>
      <c r="C56" s="0" t="s">
        <v>26</v>
      </c>
      <c r="D56" s="0" t="n">
        <v>16396099</v>
      </c>
      <c r="E56" s="0" t="n">
        <v>1229707425</v>
      </c>
      <c r="F56" s="0" t="n">
        <v>75</v>
      </c>
      <c r="G56" s="0" t="n">
        <v>75</v>
      </c>
      <c r="H56" s="0" t="n">
        <v>75</v>
      </c>
      <c r="I56" s="0" t="n">
        <v>57</v>
      </c>
    </row>
    <row r="57" customFormat="false" ht="12.75" hidden="false" customHeight="false" outlineLevel="0" collapsed="false">
      <c r="A57" s="0" t="s">
        <v>46</v>
      </c>
      <c r="B57" s="0" t="s">
        <v>33</v>
      </c>
      <c r="C57" s="0" t="s">
        <v>26</v>
      </c>
      <c r="D57" s="0" t="n">
        <v>16396099</v>
      </c>
      <c r="E57" s="0" t="n">
        <v>1229707425</v>
      </c>
      <c r="F57" s="0" t="n">
        <v>75</v>
      </c>
      <c r="G57" s="0" t="n">
        <v>75</v>
      </c>
      <c r="H57" s="0" t="n">
        <v>75</v>
      </c>
      <c r="I57" s="0" t="n">
        <v>58</v>
      </c>
    </row>
    <row r="58" customFormat="false" ht="12.75" hidden="false" customHeight="false" outlineLevel="0" collapsed="false">
      <c r="A58" s="0" t="s">
        <v>47</v>
      </c>
      <c r="B58" s="0" t="s">
        <v>33</v>
      </c>
      <c r="C58" s="0" t="s">
        <v>26</v>
      </c>
      <c r="D58" s="0" t="n">
        <v>15679410</v>
      </c>
      <c r="E58" s="0" t="n">
        <v>1175955750</v>
      </c>
      <c r="F58" s="0" t="n">
        <v>75</v>
      </c>
      <c r="G58" s="0" t="n">
        <v>75</v>
      </c>
      <c r="H58" s="0" t="n">
        <v>75</v>
      </c>
      <c r="I58" s="0" t="n">
        <v>57</v>
      </c>
    </row>
    <row r="59" customFormat="false" ht="12.75" hidden="false" customHeight="false" outlineLevel="0" collapsed="false">
      <c r="A59" s="0" t="s">
        <v>48</v>
      </c>
      <c r="B59" s="0" t="s">
        <v>33</v>
      </c>
      <c r="C59" s="0" t="s">
        <v>26</v>
      </c>
      <c r="D59" s="0" t="n">
        <v>15679410</v>
      </c>
      <c r="E59" s="0" t="n">
        <v>1175955750</v>
      </c>
      <c r="F59" s="0" t="n">
        <v>75</v>
      </c>
      <c r="G59" s="0" t="n">
        <v>75</v>
      </c>
      <c r="H59" s="0" t="n">
        <v>75</v>
      </c>
      <c r="I59" s="0" t="n">
        <v>57</v>
      </c>
    </row>
    <row r="60" customFormat="false" ht="12.8" hidden="false" customHeight="false" outlineLevel="0" collapsed="false">
      <c r="D60" s="2" t="n">
        <f aca="false">SUM(D54:D59)</f>
        <v>96560418</v>
      </c>
      <c r="E60" s="9" t="n">
        <f aca="false">SUM(E54:E59)</f>
        <v>7242031350</v>
      </c>
    </row>
    <row r="61" customFormat="false" ht="12.8" hidden="false" customHeight="false" outlineLevel="0" collapsed="false">
      <c r="A61" s="0" t="s">
        <v>29</v>
      </c>
      <c r="D61" s="6" t="n">
        <f aca="false">D60/D10</f>
        <v>8.54667090850303</v>
      </c>
      <c r="E61" s="9"/>
    </row>
    <row r="63" customFormat="false" ht="12.85" hidden="false" customHeight="false" outlineLevel="0" collapsed="false">
      <c r="A63" s="4" t="s">
        <v>50</v>
      </c>
    </row>
    <row r="64" customFormat="false" ht="12.75" hidden="false" customHeight="false" outlineLevel="0" collapsed="false">
      <c r="A64" s="0" t="s">
        <v>15</v>
      </c>
      <c r="B64" s="0" t="s">
        <v>16</v>
      </c>
      <c r="C64" s="0" t="s">
        <v>17</v>
      </c>
      <c r="D64" s="0" t="s">
        <v>18</v>
      </c>
      <c r="E64" s="0" t="s">
        <v>19</v>
      </c>
      <c r="F64" s="0" t="s">
        <v>20</v>
      </c>
      <c r="G64" s="0" t="s">
        <v>21</v>
      </c>
      <c r="H64" s="0" t="s">
        <v>22</v>
      </c>
      <c r="I64" s="0" t="s">
        <v>23</v>
      </c>
      <c r="J64" s="0" t="s">
        <v>31</v>
      </c>
    </row>
    <row r="65" customFormat="false" ht="12.75" hidden="false" customHeight="false" outlineLevel="0" collapsed="false">
      <c r="A65" s="0" t="s">
        <v>51</v>
      </c>
      <c r="B65" s="0" t="s">
        <v>33</v>
      </c>
      <c r="C65" s="0" t="s">
        <v>26</v>
      </c>
      <c r="D65" s="0" t="n">
        <v>5702980</v>
      </c>
      <c r="E65" s="0" t="n">
        <v>427723500</v>
      </c>
      <c r="F65" s="0" t="n">
        <v>75</v>
      </c>
      <c r="G65" s="0" t="n">
        <v>75</v>
      </c>
      <c r="H65" s="0" t="n">
        <v>75</v>
      </c>
      <c r="I65" s="0" t="n">
        <v>58</v>
      </c>
      <c r="J65" s="10" t="s">
        <v>43</v>
      </c>
    </row>
    <row r="66" customFormat="false" ht="12.75" hidden="false" customHeight="false" outlineLevel="0" collapsed="false">
      <c r="A66" s="0" t="s">
        <v>52</v>
      </c>
      <c r="B66" s="0" t="s">
        <v>33</v>
      </c>
      <c r="C66" s="0" t="s">
        <v>26</v>
      </c>
      <c r="D66" s="0" t="n">
        <v>6359249</v>
      </c>
      <c r="E66" s="0" t="n">
        <v>476943675</v>
      </c>
      <c r="F66" s="0" t="n">
        <v>75</v>
      </c>
      <c r="G66" s="0" t="n">
        <v>75</v>
      </c>
      <c r="H66" s="0" t="n">
        <v>75</v>
      </c>
      <c r="I66" s="0" t="n">
        <v>58</v>
      </c>
    </row>
    <row r="67" customFormat="false" ht="12.75" hidden="false" customHeight="false" outlineLevel="0" collapsed="false">
      <c r="A67" s="0" t="s">
        <v>53</v>
      </c>
      <c r="B67" s="0" t="s">
        <v>33</v>
      </c>
      <c r="C67" s="0" t="s">
        <v>26</v>
      </c>
      <c r="D67" s="0" t="n">
        <v>6298597</v>
      </c>
      <c r="E67" s="0" t="n">
        <v>472394775</v>
      </c>
      <c r="F67" s="0" t="n">
        <v>75</v>
      </c>
      <c r="G67" s="0" t="n">
        <v>75</v>
      </c>
      <c r="H67" s="0" t="n">
        <v>75</v>
      </c>
      <c r="I67" s="0" t="n">
        <v>58</v>
      </c>
    </row>
    <row r="68" customFormat="false" ht="12.75" hidden="false" customHeight="false" outlineLevel="0" collapsed="false">
      <c r="A68" s="0" t="s">
        <v>54</v>
      </c>
      <c r="B68" s="0" t="s">
        <v>33</v>
      </c>
      <c r="C68" s="0" t="s">
        <v>26</v>
      </c>
      <c r="D68" s="0" t="n">
        <v>6391457</v>
      </c>
      <c r="E68" s="0" t="n">
        <v>479359275</v>
      </c>
      <c r="F68" s="0" t="n">
        <v>75</v>
      </c>
      <c r="G68" s="0" t="n">
        <v>75</v>
      </c>
      <c r="H68" s="0" t="n">
        <v>75</v>
      </c>
      <c r="I68" s="0" t="n">
        <v>58</v>
      </c>
    </row>
    <row r="69" customFormat="false" ht="12.8" hidden="false" customHeight="false" outlineLevel="0" collapsed="false">
      <c r="D69" s="2" t="n">
        <f aca="false">SUM(D65:D68)</f>
        <v>24752283</v>
      </c>
      <c r="E69" s="9" t="n">
        <f aca="false">SUM(E65:E68)</f>
        <v>1856421225</v>
      </c>
    </row>
    <row r="70" customFormat="false" ht="12.8" hidden="false" customHeight="false" outlineLevel="0" collapsed="false">
      <c r="A70" s="0" t="s">
        <v>29</v>
      </c>
      <c r="D70" s="6" t="n">
        <f aca="false">D69/D10</f>
        <v>2.19085233283822</v>
      </c>
      <c r="E70" s="9"/>
    </row>
    <row r="72" customFormat="false" ht="12.75" hidden="false" customHeight="false" outlineLevel="0" collapsed="false">
      <c r="A72" s="4" t="s">
        <v>55</v>
      </c>
    </row>
    <row r="73" customFormat="false" ht="12.75" hidden="false" customHeight="false" outlineLevel="0" collapsed="false">
      <c r="A73" s="0" t="s">
        <v>15</v>
      </c>
      <c r="B73" s="0" t="s">
        <v>16</v>
      </c>
      <c r="C73" s="0" t="s">
        <v>17</v>
      </c>
      <c r="D73" s="0" t="s">
        <v>18</v>
      </c>
      <c r="E73" s="0" t="s">
        <v>19</v>
      </c>
      <c r="F73" s="0" t="s">
        <v>20</v>
      </c>
      <c r="G73" s="0" t="s">
        <v>21</v>
      </c>
      <c r="H73" s="0" t="s">
        <v>22</v>
      </c>
      <c r="I73" s="0" t="s">
        <v>23</v>
      </c>
    </row>
    <row r="74" customFormat="false" ht="12.75" hidden="false" customHeight="false" outlineLevel="0" collapsed="false">
      <c r="A74" s="0" t="s">
        <v>56</v>
      </c>
      <c r="B74" s="0" t="s">
        <v>33</v>
      </c>
      <c r="C74" s="0" t="s">
        <v>26</v>
      </c>
      <c r="D74" s="0" t="n">
        <v>5767446</v>
      </c>
      <c r="E74" s="0" t="n">
        <v>432558450</v>
      </c>
      <c r="F74" s="0" t="n">
        <v>75</v>
      </c>
      <c r="G74" s="0" t="n">
        <v>75</v>
      </c>
      <c r="H74" s="0" t="n">
        <v>75</v>
      </c>
      <c r="I74" s="0" t="n">
        <v>58</v>
      </c>
    </row>
    <row r="75" customFormat="false" ht="12.75" hidden="false" customHeight="false" outlineLevel="0" collapsed="false">
      <c r="A75" s="0" t="s">
        <v>57</v>
      </c>
      <c r="B75" s="0" t="s">
        <v>33</v>
      </c>
      <c r="C75" s="0" t="s">
        <v>26</v>
      </c>
      <c r="D75" s="0" t="n">
        <v>5500099</v>
      </c>
      <c r="E75" s="0" t="n">
        <v>412507425</v>
      </c>
      <c r="F75" s="0" t="n">
        <v>75</v>
      </c>
      <c r="G75" s="0" t="n">
        <v>75</v>
      </c>
      <c r="H75" s="0" t="n">
        <v>75</v>
      </c>
      <c r="I75" s="0" t="n">
        <v>59</v>
      </c>
    </row>
    <row r="76" customFormat="false" ht="12.8" hidden="false" customHeight="false" outlineLevel="0" collapsed="false">
      <c r="D76" s="2" t="n">
        <f aca="false">SUM(D74:D75)</f>
        <v>11267545</v>
      </c>
      <c r="E76" s="9" t="n">
        <f aca="false">SUM(E74:E75)</f>
        <v>845065875</v>
      </c>
    </row>
    <row r="77" customFormat="false" ht="12.8" hidden="false" customHeight="false" outlineLevel="0" collapsed="false">
      <c r="A77" s="0" t="s">
        <v>29</v>
      </c>
      <c r="D77" s="6" t="n">
        <f aca="false">D76/D10</f>
        <v>0.997303046697134</v>
      </c>
      <c r="E77" s="9"/>
    </row>
    <row r="79" customFormat="false" ht="12.75" hidden="false" customHeight="false" outlineLevel="0" collapsed="false">
      <c r="A79" s="4" t="s">
        <v>58</v>
      </c>
    </row>
    <row r="80" customFormat="false" ht="12.75" hidden="false" customHeight="false" outlineLevel="0" collapsed="false">
      <c r="A80" s="0" t="s">
        <v>15</v>
      </c>
      <c r="B80" s="0" t="s">
        <v>16</v>
      </c>
      <c r="C80" s="0" t="s">
        <v>17</v>
      </c>
      <c r="D80" s="0" t="s">
        <v>18</v>
      </c>
      <c r="E80" s="0" t="s">
        <v>19</v>
      </c>
      <c r="F80" s="0" t="s">
        <v>20</v>
      </c>
      <c r="G80" s="0" t="s">
        <v>21</v>
      </c>
      <c r="H80" s="0" t="s">
        <v>22</v>
      </c>
      <c r="I80" s="0" t="s">
        <v>23</v>
      </c>
      <c r="J80" s="0" t="s">
        <v>31</v>
      </c>
    </row>
    <row r="81" customFormat="false" ht="12.75" hidden="false" customHeight="false" outlineLevel="0" collapsed="false">
      <c r="A81" s="0" t="s">
        <v>59</v>
      </c>
      <c r="B81" s="0" t="s">
        <v>33</v>
      </c>
      <c r="C81" s="0" t="s">
        <v>26</v>
      </c>
      <c r="D81" s="0" t="n">
        <v>6913643</v>
      </c>
      <c r="E81" s="0" t="n">
        <v>518523225</v>
      </c>
      <c r="F81" s="0" t="n">
        <v>75</v>
      </c>
      <c r="G81" s="0" t="n">
        <v>75</v>
      </c>
      <c r="H81" s="0" t="n">
        <v>75</v>
      </c>
      <c r="I81" s="0" t="n">
        <v>59</v>
      </c>
      <c r="J81" s="10" t="s">
        <v>43</v>
      </c>
    </row>
    <row r="82" customFormat="false" ht="12.75" hidden="false" customHeight="false" outlineLevel="0" collapsed="false">
      <c r="A82" s="0" t="s">
        <v>60</v>
      </c>
      <c r="B82" s="0" t="s">
        <v>33</v>
      </c>
      <c r="C82" s="0" t="s">
        <v>26</v>
      </c>
      <c r="D82" s="0" t="n">
        <v>6913643</v>
      </c>
      <c r="E82" s="0" t="n">
        <v>518523225</v>
      </c>
      <c r="F82" s="0" t="n">
        <v>75</v>
      </c>
      <c r="G82" s="0" t="n">
        <v>75</v>
      </c>
      <c r="H82" s="0" t="n">
        <v>75</v>
      </c>
      <c r="I82" s="0" t="n">
        <v>58</v>
      </c>
    </row>
    <row r="83" customFormat="false" ht="12.75" hidden="false" customHeight="false" outlineLevel="0" collapsed="false">
      <c r="A83" s="0" t="s">
        <v>61</v>
      </c>
      <c r="B83" s="0" t="s">
        <v>33</v>
      </c>
      <c r="C83" s="0" t="s">
        <v>26</v>
      </c>
      <c r="D83" s="0" t="n">
        <v>6634386</v>
      </c>
      <c r="E83" s="0" t="n">
        <v>497578950</v>
      </c>
      <c r="F83" s="0" t="n">
        <v>75</v>
      </c>
      <c r="G83" s="0" t="n">
        <v>75</v>
      </c>
      <c r="H83" s="0" t="n">
        <v>75</v>
      </c>
      <c r="I83" s="0" t="n">
        <v>58</v>
      </c>
    </row>
    <row r="84" customFormat="false" ht="12.75" hidden="false" customHeight="false" outlineLevel="0" collapsed="false">
      <c r="A84" s="0" t="s">
        <v>62</v>
      </c>
      <c r="B84" s="0" t="s">
        <v>33</v>
      </c>
      <c r="C84" s="0" t="s">
        <v>26</v>
      </c>
      <c r="D84" s="0" t="n">
        <v>6634386</v>
      </c>
      <c r="E84" s="0" t="n">
        <v>497578950</v>
      </c>
      <c r="F84" s="0" t="n">
        <v>75</v>
      </c>
      <c r="G84" s="0" t="n">
        <v>75</v>
      </c>
      <c r="H84" s="0" t="n">
        <v>75</v>
      </c>
      <c r="I84" s="0" t="n">
        <v>59</v>
      </c>
    </row>
    <row r="85" customFormat="false" ht="12.8" hidden="false" customHeight="false" outlineLevel="0" collapsed="false">
      <c r="D85" s="2" t="n">
        <f aca="false">SUM(D81:D84)</f>
        <v>27096058</v>
      </c>
      <c r="E85" s="9" t="n">
        <f aca="false">SUM(E81:E84)</f>
        <v>2032204350</v>
      </c>
    </row>
    <row r="86" customFormat="false" ht="12.8" hidden="false" customHeight="false" outlineLevel="0" collapsed="false">
      <c r="A86" s="0" t="s">
        <v>29</v>
      </c>
      <c r="D86" s="6" t="n">
        <f aca="false">D85/D10</f>
        <v>2.39830248708856</v>
      </c>
      <c r="E86" s="9"/>
    </row>
    <row r="87" customFormat="false" ht="12.8" hidden="false" customHeight="false" outlineLevel="0" collapsed="false">
      <c r="A87" s="0" t="s">
        <v>63</v>
      </c>
      <c r="D87" s="6"/>
      <c r="E87" s="9" t="n">
        <f aca="false">SUM(E20,E29,E38,E49,E60,E69,E76,E85)</f>
        <v>30559705862</v>
      </c>
    </row>
    <row r="88" customFormat="false" ht="12.8" hidden="false" customHeight="false" outlineLevel="0" collapsed="false">
      <c r="A88" s="0" t="s">
        <v>64</v>
      </c>
      <c r="E88" s="11" t="n">
        <f aca="false">E87/B3</f>
        <v>166.085357945652</v>
      </c>
    </row>
    <row r="89" customFormat="false" ht="12.8" hidden="false" customHeight="false" outlineLevel="0" collapsed="false">
      <c r="A89" s="4" t="s">
        <v>65</v>
      </c>
      <c r="D89" s="4" t="n">
        <f aca="false">ROUND(SUM(D21,D30,D39,D50,D61,D70,D77,D86),0)</f>
        <v>40</v>
      </c>
    </row>
    <row r="90" customFormat="false" ht="15.75" hidden="false" customHeight="false" outlineLevel="0" collapsed="false">
      <c r="A90" s="12"/>
      <c r="D90" s="13"/>
    </row>
    <row r="91" customFormat="false" ht="20.25" hidden="false" customHeight="false" outlineLevel="0" collapsed="false">
      <c r="A91" s="14" t="s">
        <v>66</v>
      </c>
    </row>
    <row r="92" customFormat="false" ht="12.75" hidden="false" customHeight="false" outlineLevel="0" collapsed="false">
      <c r="A92" s="15" t="s">
        <v>67</v>
      </c>
    </row>
    <row r="93" customFormat="false" ht="12.75" hidden="false" customHeight="false" outlineLevel="0" collapsed="false">
      <c r="A93" s="16" t="s">
        <v>68</v>
      </c>
    </row>
    <row r="94" customFormat="false" ht="12.75" hidden="false" customHeight="false" outlineLevel="0" collapsed="false">
      <c r="A94" s="16" t="s">
        <v>69</v>
      </c>
    </row>
    <row r="96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8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26" activeCellId="0" sqref="E26"/>
    </sheetView>
  </sheetViews>
  <sheetFormatPr defaultRowHeight="12.8" zeroHeight="false" outlineLevelRow="0" outlineLevelCol="0"/>
  <cols>
    <col collapsed="false" customWidth="true" hidden="false" outlineLevel="0" max="1" min="1" style="0" width="40.57"/>
    <col collapsed="false" customWidth="false" hidden="false" outlineLevel="0" max="3" min="2" style="0" width="11.52"/>
    <col collapsed="false" customWidth="true" hidden="false" outlineLevel="0" max="4" min="4" style="0" width="14.72"/>
    <col collapsed="false" customWidth="true" hidden="false" outlineLevel="0" max="5" min="5" style="0" width="16.67"/>
    <col collapsed="false" customWidth="false" hidden="false" outlineLevel="0" max="1025" min="6" style="0" width="11.52"/>
  </cols>
  <sheetData>
    <row r="1" customFormat="false" ht="17.35" hidden="false" customHeight="false" outlineLevel="0" collapsed="false">
      <c r="A1" s="17" t="s">
        <v>70</v>
      </c>
    </row>
    <row r="3" customFormat="false" ht="12.85" hidden="false" customHeight="false" outlineLevel="0" collapsed="false">
      <c r="A3" s="4" t="s">
        <v>13</v>
      </c>
    </row>
    <row r="4" customFormat="false" ht="12.8" hidden="false" customHeight="false" outlineLevel="0" collapsed="false">
      <c r="A4" s="0" t="s">
        <v>15</v>
      </c>
      <c r="B4" s="0" t="s">
        <v>16</v>
      </c>
      <c r="C4" s="0" t="s">
        <v>17</v>
      </c>
      <c r="D4" s="0" t="s">
        <v>18</v>
      </c>
      <c r="E4" s="0" t="s">
        <v>19</v>
      </c>
      <c r="F4" s="0" t="s">
        <v>20</v>
      </c>
      <c r="G4" s="0" t="s">
        <v>21</v>
      </c>
      <c r="H4" s="0" t="s">
        <v>22</v>
      </c>
    </row>
    <row r="5" customFormat="false" ht="12.8" hidden="false" customHeight="false" outlineLevel="0" collapsed="false">
      <c r="A5" s="0" t="s">
        <v>71</v>
      </c>
      <c r="B5" s="0" t="s">
        <v>33</v>
      </c>
      <c r="C5" s="0" t="s">
        <v>26</v>
      </c>
      <c r="D5" s="0" t="n">
        <v>463713</v>
      </c>
      <c r="E5" s="0" t="n">
        <v>120526421</v>
      </c>
      <c r="F5" s="0" t="n">
        <v>1</v>
      </c>
      <c r="G5" s="0" t="n">
        <v>259.9</v>
      </c>
      <c r="H5" s="0" t="n">
        <v>568</v>
      </c>
    </row>
    <row r="6" customFormat="false" ht="12.8" hidden="false" customHeight="false" outlineLevel="0" collapsed="false">
      <c r="A6" s="0" t="s">
        <v>72</v>
      </c>
      <c r="B6" s="0" t="s">
        <v>33</v>
      </c>
      <c r="C6" s="0" t="s">
        <v>26</v>
      </c>
      <c r="D6" s="0" t="n">
        <v>448328</v>
      </c>
      <c r="E6" s="0" t="n">
        <v>120515629</v>
      </c>
      <c r="F6" s="0" t="n">
        <v>1</v>
      </c>
      <c r="G6" s="0" t="n">
        <v>268.8</v>
      </c>
      <c r="H6" s="0" t="n">
        <v>581</v>
      </c>
    </row>
    <row r="7" customFormat="false" ht="12.8" hidden="false" customHeight="false" outlineLevel="0" collapsed="false">
      <c r="A7" s="0" t="s">
        <v>73</v>
      </c>
      <c r="B7" s="0" t="s">
        <v>33</v>
      </c>
      <c r="C7" s="0" t="s">
        <v>26</v>
      </c>
      <c r="D7" s="0" t="n">
        <v>463093</v>
      </c>
      <c r="E7" s="0" t="n">
        <v>132186063</v>
      </c>
      <c r="F7" s="0" t="n">
        <v>1</v>
      </c>
      <c r="G7" s="0" t="n">
        <v>285.4</v>
      </c>
      <c r="H7" s="0" t="n">
        <v>576</v>
      </c>
    </row>
    <row r="8" customFormat="false" ht="12.8" hidden="false" customHeight="false" outlineLevel="0" collapsed="false">
      <c r="A8" s="0" t="s">
        <v>74</v>
      </c>
      <c r="D8" s="0" t="n">
        <f aca="false">SUM(D5:D7)</f>
        <v>1375134</v>
      </c>
      <c r="E8" s="0" t="n">
        <f aca="false">SUM(E5:E7)</f>
        <v>373228113</v>
      </c>
    </row>
    <row r="9" customFormat="false" ht="12.8" hidden="false" customHeight="false" outlineLevel="0" collapsed="false">
      <c r="D9" s="2" t="n">
        <f aca="false">D8/raw!B10</f>
        <v>0.618310950428779</v>
      </c>
    </row>
    <row r="11" customFormat="false" ht="12.85" hidden="false" customHeight="false" outlineLevel="0" collapsed="false">
      <c r="A11" s="4" t="s">
        <v>30</v>
      </c>
    </row>
    <row r="12" customFormat="false" ht="12.8" hidden="false" customHeight="false" outlineLevel="0" collapsed="false">
      <c r="A12" s="0" t="s">
        <v>75</v>
      </c>
      <c r="B12" s="0" t="s">
        <v>33</v>
      </c>
      <c r="C12" s="0" t="s">
        <v>26</v>
      </c>
      <c r="D12" s="0" t="n">
        <v>12902211</v>
      </c>
      <c r="E12" s="0" t="n">
        <v>1216132590</v>
      </c>
      <c r="F12" s="0" t="n">
        <v>55</v>
      </c>
      <c r="G12" s="0" t="n">
        <v>94.3</v>
      </c>
      <c r="H12" s="0" t="n">
        <v>119</v>
      </c>
    </row>
    <row r="13" customFormat="false" ht="12.8" hidden="false" customHeight="false" outlineLevel="0" collapsed="false">
      <c r="A13" s="0" t="s">
        <v>76</v>
      </c>
      <c r="B13" s="0" t="s">
        <v>33</v>
      </c>
      <c r="C13" s="0" t="s">
        <v>26</v>
      </c>
      <c r="D13" s="0" t="n">
        <v>12902211</v>
      </c>
      <c r="E13" s="0" t="n">
        <v>1196616287</v>
      </c>
      <c r="F13" s="0" t="n">
        <v>57</v>
      </c>
      <c r="G13" s="0" t="n">
        <v>92.7</v>
      </c>
      <c r="H13" s="0" t="n">
        <v>124</v>
      </c>
    </row>
    <row r="14" customFormat="false" ht="12.8" hidden="false" customHeight="false" outlineLevel="0" collapsed="false">
      <c r="A14" s="0" t="s">
        <v>77</v>
      </c>
      <c r="B14" s="0" t="s">
        <v>33</v>
      </c>
      <c r="C14" s="0" t="s">
        <v>26</v>
      </c>
      <c r="D14" s="0" t="n">
        <v>6981470</v>
      </c>
      <c r="E14" s="0" t="n">
        <v>667019885</v>
      </c>
      <c r="F14" s="0" t="n">
        <v>53</v>
      </c>
      <c r="G14" s="0" t="n">
        <v>95.5</v>
      </c>
      <c r="H14" s="0" t="n">
        <v>120</v>
      </c>
    </row>
    <row r="15" customFormat="false" ht="12.8" hidden="false" customHeight="false" outlineLevel="0" collapsed="false">
      <c r="A15" s="0" t="s">
        <v>78</v>
      </c>
      <c r="B15" s="0" t="s">
        <v>33</v>
      </c>
      <c r="C15" s="0" t="s">
        <v>26</v>
      </c>
      <c r="D15" s="0" t="n">
        <v>6981470</v>
      </c>
      <c r="E15" s="0" t="n">
        <v>662013018</v>
      </c>
      <c r="F15" s="0" t="n">
        <v>52</v>
      </c>
      <c r="G15" s="0" t="n">
        <v>94.8</v>
      </c>
      <c r="H15" s="0" t="n">
        <v>129</v>
      </c>
    </row>
    <row r="16" customFormat="false" ht="12.8" hidden="false" customHeight="false" outlineLevel="0" collapsed="false">
      <c r="A16" s="0" t="s">
        <v>79</v>
      </c>
      <c r="B16" s="0" t="s">
        <v>33</v>
      </c>
      <c r="C16" s="0" t="s">
        <v>26</v>
      </c>
      <c r="D16" s="0" t="n">
        <v>890828</v>
      </c>
      <c r="E16" s="0" t="n">
        <v>82685487</v>
      </c>
      <c r="F16" s="0" t="n">
        <v>59</v>
      </c>
      <c r="G16" s="0" t="n">
        <v>92.8</v>
      </c>
      <c r="H16" s="0" t="n">
        <v>117</v>
      </c>
    </row>
    <row r="17" customFormat="false" ht="12.8" hidden="false" customHeight="false" outlineLevel="0" collapsed="false">
      <c r="A17" s="0" t="s">
        <v>80</v>
      </c>
      <c r="B17" s="0" t="s">
        <v>33</v>
      </c>
      <c r="C17" s="0" t="s">
        <v>26</v>
      </c>
      <c r="D17" s="0" t="n">
        <v>1791478</v>
      </c>
      <c r="E17" s="0" t="n">
        <v>163544273</v>
      </c>
      <c r="F17" s="0" t="n">
        <v>51</v>
      </c>
      <c r="G17" s="0" t="n">
        <v>91.3</v>
      </c>
      <c r="H17" s="0" t="n">
        <v>117</v>
      </c>
    </row>
    <row r="18" customFormat="false" ht="12.8" hidden="false" customHeight="false" outlineLevel="0" collapsed="false">
      <c r="D18" s="0" t="n">
        <f aca="false">SUM(D12:D17)</f>
        <v>42449668</v>
      </c>
      <c r="E18" s="0" t="n">
        <f aca="false">SUM(E12:E17)</f>
        <v>3988011540</v>
      </c>
    </row>
    <row r="19" customFormat="false" ht="12.8" hidden="false" customHeight="false" outlineLevel="0" collapsed="false">
      <c r="A19" s="0" t="s">
        <v>81</v>
      </c>
      <c r="D19" s="2" t="n">
        <f aca="false">D18/raw!C10</f>
        <v>5.00969064665509</v>
      </c>
    </row>
    <row r="20" customFormat="false" ht="12.8" hidden="false" customHeight="false" outlineLevel="0" collapsed="false">
      <c r="D20" s="2"/>
    </row>
    <row r="21" customFormat="false" ht="12.85" hidden="false" customHeight="false" outlineLevel="0" collapsed="false">
      <c r="A21" s="4" t="s">
        <v>37</v>
      </c>
    </row>
    <row r="22" customFormat="false" ht="12.8" hidden="false" customHeight="false" outlineLevel="0" collapsed="false">
      <c r="A22" s="0" t="s">
        <v>15</v>
      </c>
      <c r="B22" s="0" t="s">
        <v>16</v>
      </c>
      <c r="C22" s="0" t="s">
        <v>17</v>
      </c>
      <c r="D22" s="0" t="s">
        <v>18</v>
      </c>
      <c r="E22" s="0" t="s">
        <v>19</v>
      </c>
      <c r="F22" s="0" t="s">
        <v>20</v>
      </c>
      <c r="G22" s="0" t="s">
        <v>21</v>
      </c>
      <c r="H22" s="0" t="s">
        <v>22</v>
      </c>
    </row>
    <row r="23" customFormat="false" ht="12.8" hidden="false" customHeight="false" outlineLevel="0" collapsed="false">
      <c r="A23" s="0" t="s">
        <v>82</v>
      </c>
      <c r="B23" s="0" t="s">
        <v>33</v>
      </c>
      <c r="C23" s="0" t="s">
        <v>26</v>
      </c>
      <c r="D23" s="0" t="n">
        <v>1546018</v>
      </c>
      <c r="E23" s="0" t="n">
        <v>100405393</v>
      </c>
      <c r="F23" s="0" t="n">
        <v>34</v>
      </c>
      <c r="G23" s="0" t="n">
        <v>64.9</v>
      </c>
      <c r="H23" s="0" t="n">
        <v>115</v>
      </c>
    </row>
    <row r="24" customFormat="false" ht="12.8" hidden="false" customHeight="false" outlineLevel="0" collapsed="false">
      <c r="A24" s="0" t="s">
        <v>83</v>
      </c>
      <c r="B24" s="0" t="s">
        <v>33</v>
      </c>
      <c r="C24" s="0" t="s">
        <v>26</v>
      </c>
      <c r="D24" s="0" t="n">
        <v>2321804</v>
      </c>
      <c r="E24" s="0" t="n">
        <v>152601530</v>
      </c>
      <c r="F24" s="0" t="n">
        <v>36</v>
      </c>
      <c r="G24" s="0" t="n">
        <v>65.7</v>
      </c>
      <c r="H24" s="0" t="n">
        <v>199</v>
      </c>
    </row>
    <row r="25" customFormat="false" ht="12.8" hidden="false" customHeight="false" outlineLevel="0" collapsed="false">
      <c r="A25" s="0" t="s">
        <v>84</v>
      </c>
      <c r="B25" s="0" t="s">
        <v>33</v>
      </c>
      <c r="C25" s="0" t="s">
        <v>26</v>
      </c>
      <c r="D25" s="0" t="n">
        <v>2490400</v>
      </c>
      <c r="E25" s="0" t="n">
        <v>164737251</v>
      </c>
      <c r="F25" s="0" t="n">
        <v>33</v>
      </c>
      <c r="G25" s="0" t="n">
        <v>66.1</v>
      </c>
      <c r="H25" s="0" t="n">
        <v>136</v>
      </c>
    </row>
    <row r="26" customFormat="false" ht="12.8" hidden="false" customHeight="false" outlineLevel="0" collapsed="false">
      <c r="A26" s="0" t="s">
        <v>74</v>
      </c>
      <c r="D26" s="0" t="n">
        <f aca="false">SUM(D23:D25)</f>
        <v>6358222</v>
      </c>
      <c r="E26" s="2" t="n">
        <f aca="false">SUM(E23:E25)</f>
        <v>417744174</v>
      </c>
    </row>
    <row r="27" customFormat="false" ht="12.8" hidden="false" customHeight="false" outlineLevel="0" collapsed="false">
      <c r="D27" s="2" t="n">
        <f aca="false">D26/raw!D10</f>
        <v>0.562773361204836</v>
      </c>
    </row>
    <row r="28" customFormat="false" ht="12.85" hidden="false" customHeight="false" outlineLevel="0" collapsed="false">
      <c r="A28" s="4" t="s">
        <v>41</v>
      </c>
    </row>
    <row r="29" customFormat="false" ht="12.8" hidden="false" customHeight="false" outlineLevel="0" collapsed="false">
      <c r="A29" s="0" t="s">
        <v>15</v>
      </c>
      <c r="B29" s="0" t="s">
        <v>16</v>
      </c>
      <c r="C29" s="0" t="s">
        <v>17</v>
      </c>
      <c r="D29" s="0" t="s">
        <v>18</v>
      </c>
      <c r="E29" s="0" t="s">
        <v>19</v>
      </c>
      <c r="F29" s="0" t="s">
        <v>20</v>
      </c>
      <c r="G29" s="0" t="s">
        <v>21</v>
      </c>
      <c r="H29" s="0" t="s">
        <v>22</v>
      </c>
    </row>
    <row r="30" customFormat="false" ht="12.8" hidden="false" customHeight="false" outlineLevel="0" collapsed="false">
      <c r="A30" s="0" t="s">
        <v>85</v>
      </c>
      <c r="B30" s="0" t="s">
        <v>33</v>
      </c>
      <c r="C30" s="0" t="s">
        <v>26</v>
      </c>
      <c r="D30" s="0" t="n">
        <v>1003851</v>
      </c>
      <c r="E30" s="0" t="n">
        <v>71874144</v>
      </c>
      <c r="F30" s="0" t="n">
        <v>41</v>
      </c>
      <c r="G30" s="0" t="n">
        <v>71.6</v>
      </c>
      <c r="H30" s="0" t="n">
        <v>102</v>
      </c>
    </row>
    <row r="31" customFormat="false" ht="12.8" hidden="false" customHeight="false" outlineLevel="0" collapsed="false">
      <c r="A31" s="0" t="s">
        <v>86</v>
      </c>
      <c r="B31" s="0" t="s">
        <v>33</v>
      </c>
      <c r="C31" s="0" t="s">
        <v>26</v>
      </c>
      <c r="D31" s="0" t="n">
        <v>1003851</v>
      </c>
      <c r="E31" s="0" t="n">
        <v>72187401</v>
      </c>
      <c r="F31" s="0" t="n">
        <v>47</v>
      </c>
      <c r="G31" s="0" t="n">
        <v>71.9</v>
      </c>
      <c r="H31" s="0" t="n">
        <v>103</v>
      </c>
    </row>
    <row r="32" customFormat="false" ht="12.8" hidden="false" customHeight="false" outlineLevel="0" collapsed="false">
      <c r="A32" s="0" t="s">
        <v>87</v>
      </c>
      <c r="B32" s="0" t="s">
        <v>33</v>
      </c>
      <c r="C32" s="0" t="s">
        <v>26</v>
      </c>
      <c r="D32" s="0" t="n">
        <v>1667945</v>
      </c>
      <c r="E32" s="0" t="n">
        <v>120456246</v>
      </c>
      <c r="F32" s="0" t="n">
        <v>40</v>
      </c>
      <c r="G32" s="0" t="n">
        <v>72.2</v>
      </c>
      <c r="H32" s="0" t="n">
        <v>119</v>
      </c>
    </row>
    <row r="33" customFormat="false" ht="12.8" hidden="false" customHeight="false" outlineLevel="0" collapsed="false">
      <c r="A33" s="0" t="s">
        <v>88</v>
      </c>
      <c r="B33" s="0" t="s">
        <v>33</v>
      </c>
      <c r="C33" s="0" t="s">
        <v>26</v>
      </c>
      <c r="D33" s="0" t="n">
        <v>1667945</v>
      </c>
      <c r="E33" s="0" t="n">
        <v>120613783</v>
      </c>
      <c r="F33" s="0" t="n">
        <v>43</v>
      </c>
      <c r="G33" s="0" t="n">
        <v>72.3</v>
      </c>
      <c r="H33" s="0" t="n">
        <v>110</v>
      </c>
    </row>
    <row r="34" customFormat="false" ht="12.8" hidden="false" customHeight="false" outlineLevel="0" collapsed="false">
      <c r="A34" s="0" t="s">
        <v>89</v>
      </c>
      <c r="B34" s="0" t="s">
        <v>33</v>
      </c>
      <c r="C34" s="0" t="s">
        <v>26</v>
      </c>
      <c r="D34" s="0" t="n">
        <v>2148443</v>
      </c>
      <c r="E34" s="0" t="n">
        <v>155811093</v>
      </c>
      <c r="F34" s="0" t="n">
        <v>44</v>
      </c>
      <c r="G34" s="0" t="n">
        <v>72.5</v>
      </c>
      <c r="H34" s="0" t="n">
        <v>138</v>
      </c>
    </row>
    <row r="35" customFormat="false" ht="12.8" hidden="false" customHeight="false" outlineLevel="0" collapsed="false">
      <c r="A35" s="0" t="s">
        <v>90</v>
      </c>
      <c r="B35" s="0" t="s">
        <v>33</v>
      </c>
      <c r="C35" s="0" t="s">
        <v>26</v>
      </c>
      <c r="D35" s="0" t="n">
        <v>2148443</v>
      </c>
      <c r="E35" s="0" t="n">
        <v>155242793</v>
      </c>
      <c r="F35" s="0" t="n">
        <v>45</v>
      </c>
      <c r="G35" s="0" t="n">
        <v>72.3</v>
      </c>
      <c r="H35" s="0" t="n">
        <v>156</v>
      </c>
    </row>
    <row r="36" customFormat="false" ht="12.8" hidden="false" customHeight="false" outlineLevel="0" collapsed="false">
      <c r="D36" s="0" t="n">
        <f aca="false">SUM(D30:D35)</f>
        <v>9640478</v>
      </c>
      <c r="E36" s="0" t="n">
        <f aca="false">SUM(E30:E35)</f>
        <v>696185460</v>
      </c>
    </row>
    <row r="37" customFormat="false" ht="12.8" hidden="false" customHeight="false" outlineLevel="0" collapsed="false">
      <c r="D37" s="2" t="n">
        <f aca="false">D36/raw!D10</f>
        <v>0.853289521454468</v>
      </c>
    </row>
    <row r="38" customFormat="false" ht="12.85" hidden="false" customHeight="false" outlineLevel="0" collapsed="false">
      <c r="A38" s="4" t="s">
        <v>91</v>
      </c>
    </row>
    <row r="39" customFormat="false" ht="12.8" hidden="false" customHeight="false" outlineLevel="0" collapsed="false">
      <c r="A39" s="0" t="s">
        <v>15</v>
      </c>
      <c r="B39" s="0" t="s">
        <v>16</v>
      </c>
      <c r="C39" s="0" t="s">
        <v>17</v>
      </c>
      <c r="D39" s="0" t="s">
        <v>18</v>
      </c>
      <c r="E39" s="0" t="s">
        <v>19</v>
      </c>
      <c r="F39" s="0" t="s">
        <v>20</v>
      </c>
      <c r="G39" s="0" t="s">
        <v>21</v>
      </c>
      <c r="H39" s="0" t="s">
        <v>22</v>
      </c>
    </row>
    <row r="40" customFormat="false" ht="12.8" hidden="false" customHeight="false" outlineLevel="0" collapsed="false">
      <c r="A40" s="0" t="s">
        <v>92</v>
      </c>
      <c r="B40" s="0" t="s">
        <v>33</v>
      </c>
      <c r="C40" s="0" t="s">
        <v>26</v>
      </c>
      <c r="D40" s="0" t="n">
        <v>357050</v>
      </c>
      <c r="E40" s="0" t="n">
        <v>24991641</v>
      </c>
      <c r="F40" s="0" t="n">
        <v>47</v>
      </c>
      <c r="G40" s="0" t="n">
        <v>70</v>
      </c>
      <c r="H40" s="0" t="n">
        <v>96</v>
      </c>
    </row>
    <row r="41" customFormat="false" ht="12.8" hidden="false" customHeight="false" outlineLevel="0" collapsed="false">
      <c r="A41" s="0" t="s">
        <v>93</v>
      </c>
      <c r="B41" s="0" t="s">
        <v>33</v>
      </c>
      <c r="C41" s="0" t="s">
        <v>26</v>
      </c>
      <c r="D41" s="0" t="n">
        <v>614838</v>
      </c>
      <c r="E41" s="0" t="n">
        <v>43285308</v>
      </c>
      <c r="F41" s="0" t="n">
        <v>42</v>
      </c>
      <c r="G41" s="0" t="n">
        <v>70.4</v>
      </c>
      <c r="H41" s="0" t="n">
        <v>103</v>
      </c>
    </row>
    <row r="42" customFormat="false" ht="12.8" hidden="false" customHeight="false" outlineLevel="0" collapsed="false">
      <c r="A42" s="0" t="s">
        <v>94</v>
      </c>
      <c r="B42" s="0" t="s">
        <v>33</v>
      </c>
      <c r="C42" s="0" t="s">
        <v>26</v>
      </c>
      <c r="D42" s="0" t="n">
        <v>451770</v>
      </c>
      <c r="E42" s="0" t="n">
        <v>31557996</v>
      </c>
      <c r="F42" s="0" t="n">
        <v>41</v>
      </c>
      <c r="G42" s="0" t="n">
        <v>69.9</v>
      </c>
      <c r="H42" s="0" t="n">
        <v>125</v>
      </c>
    </row>
    <row r="43" customFormat="false" ht="12.8" hidden="false" customHeight="false" outlineLevel="0" collapsed="false">
      <c r="A43" s="0" t="s">
        <v>95</v>
      </c>
      <c r="B43" s="0" t="s">
        <v>33</v>
      </c>
      <c r="C43" s="0" t="s">
        <v>26</v>
      </c>
      <c r="D43" s="0" t="n">
        <v>525928</v>
      </c>
      <c r="E43" s="0" t="n">
        <v>36939314</v>
      </c>
      <c r="F43" s="0" t="n">
        <v>40</v>
      </c>
      <c r="G43" s="0" t="n">
        <v>70.2</v>
      </c>
      <c r="H43" s="0" t="n">
        <v>100</v>
      </c>
    </row>
    <row r="44" customFormat="false" ht="12.8" hidden="false" customHeight="false" outlineLevel="0" collapsed="false">
      <c r="A44" s="0" t="s">
        <v>96</v>
      </c>
      <c r="B44" s="0" t="s">
        <v>33</v>
      </c>
      <c r="C44" s="0" t="s">
        <v>26</v>
      </c>
      <c r="D44" s="0" t="n">
        <v>530988</v>
      </c>
      <c r="E44" s="0" t="n">
        <v>37398745</v>
      </c>
      <c r="F44" s="0" t="n">
        <v>43</v>
      </c>
      <c r="G44" s="0" t="n">
        <v>70.4</v>
      </c>
      <c r="H44" s="0" t="n">
        <v>92</v>
      </c>
    </row>
    <row r="45" customFormat="false" ht="12.8" hidden="false" customHeight="false" outlineLevel="0" collapsed="false">
      <c r="A45" s="0" t="s">
        <v>97</v>
      </c>
      <c r="B45" s="0" t="s">
        <v>33</v>
      </c>
      <c r="C45" s="0" t="s">
        <v>26</v>
      </c>
      <c r="D45" s="0" t="n">
        <v>539413</v>
      </c>
      <c r="E45" s="0" t="n">
        <v>37962335</v>
      </c>
      <c r="F45" s="0" t="n">
        <v>40</v>
      </c>
      <c r="G45" s="0" t="n">
        <v>70.4</v>
      </c>
      <c r="H45" s="0" t="n">
        <v>92</v>
      </c>
    </row>
    <row r="46" customFormat="false" ht="12.8" hidden="false" customHeight="false" outlineLevel="0" collapsed="false">
      <c r="D46" s="0" t="n">
        <f aca="false">SUM(D40:D45)</f>
        <v>3019987</v>
      </c>
      <c r="E46" s="0" t="n">
        <f aca="false">SUM(E40:E45)</f>
        <v>212135339</v>
      </c>
    </row>
    <row r="47" customFormat="false" ht="12.8" hidden="false" customHeight="false" outlineLevel="0" collapsed="false">
      <c r="D47" s="2" t="n">
        <f aca="false">D46/raw!D10</f>
        <v>0.267302436873848</v>
      </c>
    </row>
    <row r="48" customFormat="false" ht="12.85" hidden="false" customHeight="false" outlineLevel="0" collapsed="false">
      <c r="A48" s="4" t="s">
        <v>49</v>
      </c>
    </row>
    <row r="49" customFormat="false" ht="12.8" hidden="false" customHeight="false" outlineLevel="0" collapsed="false">
      <c r="A49" s="0" t="s">
        <v>15</v>
      </c>
      <c r="B49" s="0" t="s">
        <v>16</v>
      </c>
      <c r="C49" s="0" t="s">
        <v>17</v>
      </c>
      <c r="D49" s="0" t="s">
        <v>18</v>
      </c>
      <c r="E49" s="0" t="s">
        <v>19</v>
      </c>
      <c r="F49" s="0" t="s">
        <v>20</v>
      </c>
      <c r="G49" s="0" t="s">
        <v>21</v>
      </c>
      <c r="H49" s="0" t="s">
        <v>22</v>
      </c>
    </row>
    <row r="50" customFormat="false" ht="12.8" hidden="false" customHeight="false" outlineLevel="0" collapsed="false">
      <c r="A50" s="0" t="s">
        <v>98</v>
      </c>
      <c r="B50" s="0" t="s">
        <v>33</v>
      </c>
      <c r="C50" s="0" t="s">
        <v>26</v>
      </c>
      <c r="D50" s="0" t="n">
        <v>4425103</v>
      </c>
      <c r="E50" s="0" t="n">
        <v>324930380</v>
      </c>
      <c r="F50" s="0" t="n">
        <v>41</v>
      </c>
      <c r="G50" s="0" t="n">
        <v>73.4</v>
      </c>
      <c r="H50" s="0" t="n">
        <v>112</v>
      </c>
    </row>
    <row r="51" customFormat="false" ht="12.8" hidden="false" customHeight="false" outlineLevel="0" collapsed="false">
      <c r="A51" s="0" t="s">
        <v>99</v>
      </c>
      <c r="B51" s="0" t="s">
        <v>33</v>
      </c>
      <c r="C51" s="0" t="s">
        <v>26</v>
      </c>
      <c r="D51" s="0" t="n">
        <v>4425103</v>
      </c>
      <c r="E51" s="0" t="n">
        <v>324467098</v>
      </c>
      <c r="F51" s="0" t="n">
        <v>44</v>
      </c>
      <c r="G51" s="0" t="n">
        <v>73.3</v>
      </c>
      <c r="H51" s="0" t="n">
        <v>110</v>
      </c>
    </row>
    <row r="52" customFormat="false" ht="12.8" hidden="false" customHeight="false" outlineLevel="0" collapsed="false">
      <c r="A52" s="0" t="s">
        <v>100</v>
      </c>
      <c r="B52" s="0" t="s">
        <v>33</v>
      </c>
      <c r="C52" s="0" t="s">
        <v>26</v>
      </c>
      <c r="D52" s="0" t="n">
        <v>767283</v>
      </c>
      <c r="E52" s="0" t="n">
        <v>56323518</v>
      </c>
      <c r="F52" s="0" t="n">
        <v>45</v>
      </c>
      <c r="G52" s="0" t="n">
        <v>73.4</v>
      </c>
      <c r="H52" s="0" t="n">
        <v>94</v>
      </c>
    </row>
    <row r="53" customFormat="false" ht="12.8" hidden="false" customHeight="false" outlineLevel="0" collapsed="false">
      <c r="A53" s="0" t="s">
        <v>101</v>
      </c>
      <c r="B53" s="0" t="s">
        <v>33</v>
      </c>
      <c r="C53" s="0" t="s">
        <v>26</v>
      </c>
      <c r="D53" s="0" t="n">
        <v>767283</v>
      </c>
      <c r="E53" s="0" t="n">
        <v>56275216</v>
      </c>
      <c r="F53" s="0" t="n">
        <v>44</v>
      </c>
      <c r="G53" s="0" t="n">
        <v>73.3</v>
      </c>
      <c r="H53" s="0" t="n">
        <v>120</v>
      </c>
    </row>
    <row r="54" customFormat="false" ht="12.8" hidden="false" customHeight="false" outlineLevel="0" collapsed="false">
      <c r="A54" s="0" t="s">
        <v>102</v>
      </c>
      <c r="B54" s="0" t="s">
        <v>33</v>
      </c>
      <c r="C54" s="0" t="s">
        <v>26</v>
      </c>
      <c r="D54" s="0" t="n">
        <v>4025992</v>
      </c>
      <c r="E54" s="0" t="n">
        <v>295784105</v>
      </c>
      <c r="F54" s="0" t="n">
        <v>41</v>
      </c>
      <c r="G54" s="0" t="n">
        <v>73.5</v>
      </c>
      <c r="H54" s="0" t="n">
        <v>109</v>
      </c>
    </row>
    <row r="55" customFormat="false" ht="12.8" hidden="false" customHeight="false" outlineLevel="0" collapsed="false">
      <c r="A55" s="0" t="s">
        <v>103</v>
      </c>
      <c r="B55" s="0" t="s">
        <v>33</v>
      </c>
      <c r="C55" s="0" t="s">
        <v>26</v>
      </c>
      <c r="D55" s="0" t="n">
        <v>4025992</v>
      </c>
      <c r="E55" s="0" t="n">
        <v>295212752</v>
      </c>
      <c r="F55" s="0" t="n">
        <v>44</v>
      </c>
      <c r="G55" s="0" t="n">
        <v>73.3</v>
      </c>
      <c r="H55" s="0" t="n">
        <v>115</v>
      </c>
    </row>
    <row r="56" customFormat="false" ht="12.8" hidden="false" customHeight="false" outlineLevel="0" collapsed="false">
      <c r="D56" s="0" t="n">
        <f aca="false">SUM(D50:D55)</f>
        <v>18436756</v>
      </c>
      <c r="E56" s="0" t="n">
        <f aca="false">SUM(E50:E55)</f>
        <v>1352993069</v>
      </c>
    </row>
    <row r="57" customFormat="false" ht="12.8" hidden="false" customHeight="false" outlineLevel="0" collapsed="false">
      <c r="D57" s="2" t="n">
        <f aca="false">D56/raw!D10</f>
        <v>1.63185795397415</v>
      </c>
    </row>
    <row r="58" customFormat="false" ht="12.85" hidden="false" customHeight="false" outlineLevel="0" collapsed="false">
      <c r="A58" s="4" t="s">
        <v>104</v>
      </c>
    </row>
    <row r="59" customFormat="false" ht="12.8" hidden="false" customHeight="false" outlineLevel="0" collapsed="false">
      <c r="A59" s="0" t="s">
        <v>15</v>
      </c>
      <c r="B59" s="0" t="s">
        <v>16</v>
      </c>
      <c r="C59" s="0" t="s">
        <v>17</v>
      </c>
      <c r="D59" s="0" t="s">
        <v>18</v>
      </c>
      <c r="E59" s="0" t="s">
        <v>19</v>
      </c>
      <c r="F59" s="0" t="s">
        <v>20</v>
      </c>
      <c r="G59" s="0" t="s">
        <v>21</v>
      </c>
      <c r="H59" s="0" t="s">
        <v>22</v>
      </c>
    </row>
    <row r="60" customFormat="false" ht="12.8" hidden="false" customHeight="false" outlineLevel="0" collapsed="false">
      <c r="A60" s="0" t="s">
        <v>105</v>
      </c>
      <c r="B60" s="0" t="s">
        <v>33</v>
      </c>
      <c r="C60" s="0" t="s">
        <v>26</v>
      </c>
      <c r="D60" s="0" t="n">
        <v>804433</v>
      </c>
      <c r="E60" s="0" t="n">
        <v>57686567</v>
      </c>
      <c r="F60" s="0" t="n">
        <v>40</v>
      </c>
      <c r="G60" s="0" t="n">
        <v>71.7</v>
      </c>
      <c r="H60" s="0" t="n">
        <v>103</v>
      </c>
    </row>
    <row r="61" customFormat="false" ht="12.8" hidden="false" customHeight="false" outlineLevel="0" collapsed="false">
      <c r="A61" s="0" t="s">
        <v>106</v>
      </c>
      <c r="B61" s="0" t="s">
        <v>33</v>
      </c>
      <c r="C61" s="0" t="s">
        <v>26</v>
      </c>
      <c r="D61" s="0" t="n">
        <v>590661</v>
      </c>
      <c r="E61" s="0" t="n">
        <v>42410516</v>
      </c>
      <c r="F61" s="0" t="n">
        <v>47</v>
      </c>
      <c r="G61" s="0" t="n">
        <v>71.8</v>
      </c>
      <c r="H61" s="0" t="n">
        <v>103</v>
      </c>
    </row>
    <row r="62" customFormat="false" ht="12.8" hidden="false" customHeight="false" outlineLevel="0" collapsed="false">
      <c r="A62" s="0" t="s">
        <v>107</v>
      </c>
      <c r="B62" s="0" t="s">
        <v>33</v>
      </c>
      <c r="C62" s="0" t="s">
        <v>26</v>
      </c>
      <c r="D62" s="0" t="n">
        <v>184293</v>
      </c>
      <c r="E62" s="0" t="n">
        <v>13240834</v>
      </c>
      <c r="F62" s="0" t="n">
        <v>50</v>
      </c>
      <c r="G62" s="0" t="n">
        <v>71.8</v>
      </c>
      <c r="H62" s="0" t="n">
        <v>92</v>
      </c>
    </row>
    <row r="63" customFormat="false" ht="12.8" hidden="false" customHeight="false" outlineLevel="0" collapsed="false">
      <c r="A63" s="0" t="s">
        <v>108</v>
      </c>
      <c r="B63" s="0" t="s">
        <v>33</v>
      </c>
      <c r="C63" s="0" t="s">
        <v>26</v>
      </c>
      <c r="D63" s="0" t="n">
        <v>151003</v>
      </c>
      <c r="E63" s="0" t="n">
        <v>10863885</v>
      </c>
      <c r="F63" s="0" t="n">
        <v>48</v>
      </c>
      <c r="G63" s="0" t="n">
        <v>71.9</v>
      </c>
      <c r="H63" s="0" t="n">
        <v>89</v>
      </c>
    </row>
    <row r="64" customFormat="false" ht="12.8" hidden="false" customHeight="false" outlineLevel="0" collapsed="false">
      <c r="A64" s="0" t="s">
        <v>109</v>
      </c>
      <c r="B64" s="0" t="s">
        <v>33</v>
      </c>
      <c r="C64" s="0" t="s">
        <v>26</v>
      </c>
      <c r="D64" s="0" t="n">
        <v>803388</v>
      </c>
      <c r="E64" s="0" t="n">
        <v>57769747</v>
      </c>
      <c r="F64" s="0" t="n">
        <v>40</v>
      </c>
      <c r="G64" s="0" t="n">
        <v>71.9</v>
      </c>
      <c r="H64" s="0" t="n">
        <v>93</v>
      </c>
    </row>
    <row r="65" customFormat="false" ht="12.8" hidden="false" customHeight="false" outlineLevel="0" collapsed="false">
      <c r="A65" s="0" t="s">
        <v>110</v>
      </c>
      <c r="B65" s="0" t="s">
        <v>33</v>
      </c>
      <c r="C65" s="0" t="s">
        <v>26</v>
      </c>
      <c r="D65" s="0" t="n">
        <v>618564</v>
      </c>
      <c r="E65" s="0" t="n">
        <v>44533264</v>
      </c>
      <c r="F65" s="0" t="n">
        <v>41</v>
      </c>
      <c r="G65" s="0" t="n">
        <v>72</v>
      </c>
      <c r="H65" s="0" t="n">
        <v>97</v>
      </c>
    </row>
    <row r="66" customFormat="false" ht="12.8" hidden="false" customHeight="false" outlineLevel="0" collapsed="false">
      <c r="D66" s="0" t="n">
        <f aca="false">SUM(D60:D65)</f>
        <v>3152342</v>
      </c>
      <c r="E66" s="0" t="n">
        <f aca="false">SUM(E60:E65)</f>
        <v>226504813</v>
      </c>
    </row>
    <row r="67" customFormat="false" ht="12.8" hidden="false" customHeight="false" outlineLevel="0" collapsed="false">
      <c r="D67" s="2" t="n">
        <f aca="false">D66/raw!D10</f>
        <v>0.279017326385769</v>
      </c>
    </row>
    <row r="68" customFormat="false" ht="12.85" hidden="false" customHeight="false" outlineLevel="0" collapsed="false">
      <c r="A68" s="4" t="s">
        <v>50</v>
      </c>
    </row>
    <row r="69" customFormat="false" ht="12.8" hidden="false" customHeight="false" outlineLevel="0" collapsed="false">
      <c r="A69" s="0" t="s">
        <v>15</v>
      </c>
      <c r="B69" s="0" t="s">
        <v>16</v>
      </c>
      <c r="C69" s="0" t="s">
        <v>17</v>
      </c>
      <c r="D69" s="0" t="s">
        <v>18</v>
      </c>
      <c r="E69" s="0" t="s">
        <v>19</v>
      </c>
      <c r="F69" s="0" t="s">
        <v>20</v>
      </c>
      <c r="G69" s="0" t="s">
        <v>21</v>
      </c>
      <c r="H69" s="0" t="s">
        <v>22</v>
      </c>
    </row>
    <row r="70" customFormat="false" ht="12.8" hidden="false" customHeight="false" outlineLevel="0" collapsed="false">
      <c r="A70" s="0" t="s">
        <v>111</v>
      </c>
      <c r="B70" s="0" t="s">
        <v>33</v>
      </c>
      <c r="C70" s="0" t="s">
        <v>26</v>
      </c>
      <c r="D70" s="0" t="n">
        <v>717706</v>
      </c>
      <c r="E70" s="0" t="n">
        <v>51291920</v>
      </c>
      <c r="F70" s="0" t="n">
        <v>42</v>
      </c>
      <c r="G70" s="0" t="n">
        <v>71.5</v>
      </c>
      <c r="H70" s="0" t="n">
        <v>110</v>
      </c>
    </row>
    <row r="71" customFormat="false" ht="12.8" hidden="false" customHeight="false" outlineLevel="0" collapsed="false">
      <c r="A71" s="0" t="s">
        <v>112</v>
      </c>
      <c r="B71" s="0" t="s">
        <v>33</v>
      </c>
      <c r="C71" s="0" t="s">
        <v>26</v>
      </c>
      <c r="D71" s="0" t="n">
        <v>852991</v>
      </c>
      <c r="E71" s="0" t="n">
        <v>60995275</v>
      </c>
      <c r="F71" s="0" t="n">
        <v>43</v>
      </c>
      <c r="G71" s="0" t="n">
        <v>71.5</v>
      </c>
      <c r="H71" s="0" t="n">
        <v>112</v>
      </c>
    </row>
    <row r="72" customFormat="false" ht="12.8" hidden="false" customHeight="false" outlineLevel="0" collapsed="false">
      <c r="A72" s="0" t="s">
        <v>113</v>
      </c>
      <c r="B72" s="0" t="s">
        <v>33</v>
      </c>
      <c r="C72" s="0" t="s">
        <v>26</v>
      </c>
      <c r="D72" s="0" t="n">
        <v>797004</v>
      </c>
      <c r="E72" s="0" t="n">
        <v>57147364</v>
      </c>
      <c r="F72" s="0" t="n">
        <v>43</v>
      </c>
      <c r="G72" s="0" t="n">
        <v>71.7</v>
      </c>
      <c r="H72" s="0" t="n">
        <v>98</v>
      </c>
    </row>
    <row r="73" customFormat="false" ht="12.8" hidden="false" customHeight="false" outlineLevel="0" collapsed="false">
      <c r="A73" s="0" t="s">
        <v>114</v>
      </c>
      <c r="B73" s="0" t="s">
        <v>33</v>
      </c>
      <c r="C73" s="0" t="s">
        <v>26</v>
      </c>
      <c r="D73" s="0" t="n">
        <v>953914</v>
      </c>
      <c r="E73" s="0" t="n">
        <v>68661749</v>
      </c>
      <c r="F73" s="0" t="n">
        <v>44</v>
      </c>
      <c r="G73" s="0" t="n">
        <v>72</v>
      </c>
      <c r="H73" s="0" t="n">
        <v>138</v>
      </c>
    </row>
    <row r="74" customFormat="false" ht="12.8" hidden="false" customHeight="false" outlineLevel="0" collapsed="false">
      <c r="D74" s="0" t="n">
        <f aca="false">SUM(D70:D73)</f>
        <v>3321615</v>
      </c>
      <c r="E74" s="0" t="n">
        <f aca="false">SUM(E70:E73)</f>
        <v>238096308</v>
      </c>
    </row>
    <row r="75" customFormat="false" ht="12.8" hidden="false" customHeight="false" outlineLevel="0" collapsed="false">
      <c r="D75" s="2" t="n">
        <f aca="false">D74/raw!D10</f>
        <v>0.29399986948842</v>
      </c>
    </row>
    <row r="76" customFormat="false" ht="12.85" hidden="false" customHeight="false" outlineLevel="0" collapsed="false">
      <c r="A76" s="4" t="s">
        <v>55</v>
      </c>
    </row>
    <row r="77" customFormat="false" ht="12.85" hidden="false" customHeight="false" outlineLevel="0" collapsed="false">
      <c r="A77" s="18" t="s">
        <v>15</v>
      </c>
      <c r="B77" s="18" t="s">
        <v>16</v>
      </c>
      <c r="C77" s="18" t="s">
        <v>17</v>
      </c>
      <c r="D77" s="18" t="s">
        <v>18</v>
      </c>
      <c r="E77" s="18" t="s">
        <v>19</v>
      </c>
      <c r="F77" s="18" t="s">
        <v>20</v>
      </c>
      <c r="G77" s="18" t="s">
        <v>21</v>
      </c>
      <c r="H77" s="18" t="s">
        <v>22</v>
      </c>
    </row>
    <row r="78" customFormat="false" ht="12.85" hidden="false" customHeight="false" outlineLevel="0" collapsed="false">
      <c r="A78" s="18" t="s">
        <v>115</v>
      </c>
      <c r="B78" s="18" t="s">
        <v>33</v>
      </c>
      <c r="C78" s="18" t="s">
        <v>26</v>
      </c>
      <c r="D78" s="18" t="n">
        <v>950411</v>
      </c>
      <c r="E78" s="18" t="n">
        <v>69044246</v>
      </c>
      <c r="F78" s="18" t="n">
        <v>45</v>
      </c>
      <c r="G78" s="18" t="n">
        <v>72.6</v>
      </c>
      <c r="H78" s="18" t="n">
        <v>102</v>
      </c>
    </row>
    <row r="79" customFormat="false" ht="12.85" hidden="false" customHeight="false" outlineLevel="0" collapsed="false">
      <c r="A79" s="18" t="s">
        <v>116</v>
      </c>
      <c r="B79" s="18" t="s">
        <v>33</v>
      </c>
      <c r="C79" s="18" t="s">
        <v>26</v>
      </c>
      <c r="D79" s="18" t="n">
        <v>799377</v>
      </c>
      <c r="E79" s="18" t="n">
        <v>58035779</v>
      </c>
      <c r="F79" s="18" t="n">
        <v>42</v>
      </c>
      <c r="G79" s="18" t="n">
        <v>72.6</v>
      </c>
      <c r="H79" s="18" t="n">
        <v>100</v>
      </c>
    </row>
    <row r="80" customFormat="false" ht="12.8" hidden="false" customHeight="false" outlineLevel="0" collapsed="false">
      <c r="D80" s="0" t="n">
        <f aca="false">SUM(D78:D79)</f>
        <v>1749788</v>
      </c>
      <c r="E80" s="0" t="n">
        <f aca="false">SUM(E78:E79)</f>
        <v>127080025</v>
      </c>
    </row>
    <row r="81" customFormat="false" ht="12.85" hidden="false" customHeight="false" outlineLevel="0" collapsed="false">
      <c r="A81" s="4" t="s">
        <v>58</v>
      </c>
    </row>
    <row r="82" customFormat="false" ht="12.85" hidden="false" customHeight="false" outlineLevel="0" collapsed="false">
      <c r="A82" s="18" t="s">
        <v>15</v>
      </c>
      <c r="B82" s="18" t="s">
        <v>16</v>
      </c>
      <c r="C82" s="18" t="s">
        <v>17</v>
      </c>
      <c r="D82" s="18" t="s">
        <v>18</v>
      </c>
      <c r="E82" s="18" t="s">
        <v>19</v>
      </c>
      <c r="F82" s="18" t="s">
        <v>20</v>
      </c>
      <c r="G82" s="18" t="s">
        <v>21</v>
      </c>
      <c r="H82" s="18" t="s">
        <v>22</v>
      </c>
    </row>
    <row r="83" customFormat="false" ht="12.85" hidden="false" customHeight="false" outlineLevel="0" collapsed="false">
      <c r="A83" s="18" t="s">
        <v>117</v>
      </c>
      <c r="B83" s="18" t="s">
        <v>33</v>
      </c>
      <c r="C83" s="18" t="s">
        <v>26</v>
      </c>
      <c r="D83" s="18" t="n">
        <v>496855</v>
      </c>
      <c r="E83" s="18" t="n">
        <v>35850718</v>
      </c>
      <c r="F83" s="18" t="n">
        <v>44</v>
      </c>
      <c r="G83" s="18" t="n">
        <v>72.2</v>
      </c>
      <c r="H83" s="18" t="n">
        <v>110</v>
      </c>
    </row>
    <row r="84" customFormat="false" ht="12.85" hidden="false" customHeight="false" outlineLevel="0" collapsed="false">
      <c r="A84" s="18" t="s">
        <v>118</v>
      </c>
      <c r="B84" s="18" t="s">
        <v>33</v>
      </c>
      <c r="C84" s="18" t="s">
        <v>26</v>
      </c>
      <c r="D84" s="18" t="n">
        <v>496855</v>
      </c>
      <c r="E84" s="18" t="n">
        <v>35893042</v>
      </c>
      <c r="F84" s="18" t="n">
        <v>48</v>
      </c>
      <c r="G84" s="18" t="n">
        <v>72.2</v>
      </c>
      <c r="H84" s="18" t="n">
        <v>103</v>
      </c>
    </row>
    <row r="85" customFormat="false" ht="12.85" hidden="false" customHeight="false" outlineLevel="0" collapsed="false">
      <c r="A85" s="18" t="s">
        <v>119</v>
      </c>
      <c r="B85" s="18" t="s">
        <v>33</v>
      </c>
      <c r="C85" s="18" t="s">
        <v>26</v>
      </c>
      <c r="D85" s="18" t="n">
        <v>648111</v>
      </c>
      <c r="E85" s="18" t="n">
        <v>46952605</v>
      </c>
      <c r="F85" s="18" t="n">
        <v>39</v>
      </c>
      <c r="G85" s="18" t="n">
        <v>72.4</v>
      </c>
      <c r="H85" s="18" t="n">
        <v>136</v>
      </c>
    </row>
    <row r="86" customFormat="false" ht="12.85" hidden="false" customHeight="false" outlineLevel="0" collapsed="false">
      <c r="A86" s="18" t="s">
        <v>120</v>
      </c>
      <c r="B86" s="18" t="s">
        <v>33</v>
      </c>
      <c r="C86" s="18" t="s">
        <v>26</v>
      </c>
      <c r="D86" s="18" t="n">
        <v>648111</v>
      </c>
      <c r="E86" s="18" t="n">
        <v>47057158</v>
      </c>
      <c r="F86" s="18" t="n">
        <v>43</v>
      </c>
      <c r="G86" s="18" t="n">
        <v>72.6</v>
      </c>
      <c r="H86" s="18" t="n">
        <v>97</v>
      </c>
    </row>
    <row r="87" customFormat="false" ht="12.8" hidden="false" customHeight="false" outlineLevel="0" collapsed="false">
      <c r="D87" s="0" t="n">
        <f aca="false">SUM(D83:D86)</f>
        <v>2289932</v>
      </c>
      <c r="E87" s="0" t="n">
        <f aca="false">SUM(E83:E86)</f>
        <v>165753523</v>
      </c>
    </row>
    <row r="88" customFormat="false" ht="12.8" hidden="false" customHeight="false" outlineLevel="0" collapsed="false">
      <c r="D88" s="2" t="n">
        <f aca="false">D87/raw!D10</f>
        <v>0.202684449924918</v>
      </c>
    </row>
    <row r="89" customFormat="false" ht="12.85" hidden="false" customHeight="false" outlineLevel="0" collapsed="false">
      <c r="A89" s="4" t="s">
        <v>121</v>
      </c>
      <c r="D89" s="2"/>
    </row>
    <row r="90" customFormat="false" ht="12.85" hidden="false" customHeight="false" outlineLevel="0" collapsed="false">
      <c r="A90" s="18" t="s">
        <v>15</v>
      </c>
      <c r="B90" s="18" t="s">
        <v>16</v>
      </c>
      <c r="C90" s="18" t="s">
        <v>17</v>
      </c>
      <c r="D90" s="18" t="s">
        <v>18</v>
      </c>
      <c r="E90" s="18" t="s">
        <v>19</v>
      </c>
      <c r="F90" s="18" t="s">
        <v>20</v>
      </c>
      <c r="G90" s="18" t="s">
        <v>21</v>
      </c>
      <c r="H90" s="18" t="s">
        <v>22</v>
      </c>
    </row>
    <row r="91" customFormat="false" ht="12.85" hidden="false" customHeight="false" outlineLevel="0" collapsed="false">
      <c r="A91" s="18" t="s">
        <v>122</v>
      </c>
      <c r="B91" s="18" t="s">
        <v>33</v>
      </c>
      <c r="C91" s="18" t="s">
        <v>26</v>
      </c>
      <c r="D91" s="18" t="n">
        <v>877217</v>
      </c>
      <c r="E91" s="18" t="n">
        <v>61370337</v>
      </c>
      <c r="F91" s="18" t="n">
        <v>61</v>
      </c>
      <c r="G91" s="18" t="n">
        <v>70</v>
      </c>
      <c r="H91" s="18" t="n">
        <v>75</v>
      </c>
    </row>
    <row r="92" customFormat="false" ht="12.85" hidden="false" customHeight="false" outlineLevel="0" collapsed="false">
      <c r="A92" s="18" t="s">
        <v>123</v>
      </c>
      <c r="B92" s="18" t="s">
        <v>33</v>
      </c>
      <c r="C92" s="18" t="s">
        <v>26</v>
      </c>
      <c r="D92" s="18" t="n">
        <v>921445</v>
      </c>
      <c r="E92" s="18" t="n">
        <v>64257830</v>
      </c>
      <c r="F92" s="18" t="n">
        <v>61</v>
      </c>
      <c r="G92" s="18" t="n">
        <v>69.7</v>
      </c>
      <c r="H92" s="18" t="n">
        <v>75</v>
      </c>
    </row>
    <row r="93" customFormat="false" ht="12.85" hidden="false" customHeight="false" outlineLevel="0" collapsed="false">
      <c r="A93" s="18" t="s">
        <v>124</v>
      </c>
      <c r="B93" s="18" t="s">
        <v>33</v>
      </c>
      <c r="C93" s="18" t="s">
        <v>26</v>
      </c>
      <c r="D93" s="18" t="n">
        <v>1363141</v>
      </c>
      <c r="E93" s="18" t="n">
        <v>96430660</v>
      </c>
      <c r="F93" s="18" t="n">
        <v>61</v>
      </c>
      <c r="G93" s="18" t="n">
        <v>70.7</v>
      </c>
      <c r="H93" s="18" t="n">
        <v>75</v>
      </c>
    </row>
    <row r="94" customFormat="false" ht="12.85" hidden="false" customHeight="false" outlineLevel="0" collapsed="false">
      <c r="A94" s="18" t="s">
        <v>125</v>
      </c>
      <c r="B94" s="18" t="s">
        <v>33</v>
      </c>
      <c r="C94" s="18" t="s">
        <v>26</v>
      </c>
      <c r="D94" s="18" t="n">
        <v>1028804</v>
      </c>
      <c r="E94" s="18" t="n">
        <v>72965460</v>
      </c>
      <c r="F94" s="18" t="n">
        <v>61</v>
      </c>
      <c r="G94" s="18" t="n">
        <v>70.9</v>
      </c>
      <c r="H94" s="18" t="n">
        <v>75</v>
      </c>
    </row>
    <row r="95" customFormat="false" ht="12.8" hidden="false" customHeight="false" outlineLevel="0" collapsed="false">
      <c r="D95" s="0" t="n">
        <f aca="false">SUM(D91:D94)</f>
        <v>4190607</v>
      </c>
      <c r="E95" s="2" t="n">
        <f aca="false">SUM(E91:E94)</f>
        <v>295024287</v>
      </c>
    </row>
    <row r="96" customFormat="false" ht="12.8" hidden="false" customHeight="false" outlineLevel="0" collapsed="false">
      <c r="D96" s="2" t="n">
        <f aca="false">D95/raw!D10</f>
        <v>0.370915326152266</v>
      </c>
    </row>
    <row r="97" customFormat="false" ht="15" hidden="false" customHeight="false" outlineLevel="0" collapsed="false">
      <c r="A97" s="12" t="s">
        <v>126</v>
      </c>
      <c r="B97" s="12"/>
      <c r="C97" s="12"/>
      <c r="D97" s="12"/>
      <c r="E97" s="19" t="n">
        <f aca="false">SUM(E8,E18,E26,36,46,56,66,74,80,87,E95)</f>
        <v>5074008559</v>
      </c>
    </row>
    <row r="98" customFormat="false" ht="12.8" hidden="false" customHeight="false" outlineLevel="0" collapsed="false">
      <c r="A98" s="0" t="s">
        <v>127</v>
      </c>
      <c r="E98" s="20" t="n">
        <f aca="false">E97/raw!B3</f>
        <v>27.5761334728261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6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B76" activeCellId="0" sqref="B76"/>
    </sheetView>
  </sheetViews>
  <sheetFormatPr defaultRowHeight="12.8" zeroHeight="false" outlineLevelRow="0" outlineLevelCol="0"/>
  <cols>
    <col collapsed="false" customWidth="true" hidden="false" outlineLevel="0" max="1" min="1" style="0" width="49.74"/>
    <col collapsed="false" customWidth="false" hidden="false" outlineLevel="0" max="3" min="2" style="0" width="11.52"/>
    <col collapsed="false" customWidth="true" hidden="false" outlineLevel="0" max="4" min="4" style="0" width="14.72"/>
    <col collapsed="false" customWidth="true" hidden="false" outlineLevel="0" max="5" min="5" style="0" width="16.67"/>
    <col collapsed="false" customWidth="false" hidden="false" outlineLevel="0" max="1025" min="6" style="0" width="11.52"/>
  </cols>
  <sheetData>
    <row r="1" customFormat="false" ht="17.35" hidden="false" customHeight="false" outlineLevel="0" collapsed="false">
      <c r="A1" s="17" t="s">
        <v>70</v>
      </c>
    </row>
    <row r="2" customFormat="false" ht="12.8" hidden="false" customHeight="false" outlineLevel="0" collapsed="false">
      <c r="A2" s="0" t="s">
        <v>128</v>
      </c>
    </row>
    <row r="4" customFormat="false" ht="12.85" hidden="false" customHeight="false" outlineLevel="0" collapsed="false">
      <c r="A4" s="4" t="s">
        <v>13</v>
      </c>
    </row>
    <row r="5" customFormat="false" ht="12.8" hidden="fals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</row>
    <row r="6" customFormat="false" ht="12.85" hidden="false" customHeight="false" outlineLevel="0" collapsed="false">
      <c r="A6" s="18" t="s">
        <v>71</v>
      </c>
      <c r="B6" s="18" t="s">
        <v>33</v>
      </c>
      <c r="C6" s="18" t="s">
        <v>26</v>
      </c>
      <c r="D6" s="18" t="n">
        <v>509501</v>
      </c>
      <c r="E6" s="18" t="n">
        <v>198448716</v>
      </c>
      <c r="F6" s="18" t="n">
        <v>40</v>
      </c>
      <c r="G6" s="18" t="n">
        <v>389.5</v>
      </c>
      <c r="H6" s="18" t="n">
        <v>700</v>
      </c>
    </row>
    <row r="7" customFormat="false" ht="12.85" hidden="false" customHeight="false" outlineLevel="0" collapsed="false">
      <c r="A7" s="18" t="s">
        <v>72</v>
      </c>
      <c r="B7" s="18" t="s">
        <v>33</v>
      </c>
      <c r="C7" s="18" t="s">
        <v>26</v>
      </c>
      <c r="D7" s="18" t="n">
        <v>484617</v>
      </c>
      <c r="E7" s="18" t="n">
        <v>195863446</v>
      </c>
      <c r="F7" s="18" t="n">
        <v>38</v>
      </c>
      <c r="G7" s="18" t="n">
        <v>404.2</v>
      </c>
      <c r="H7" s="18" t="n">
        <v>640</v>
      </c>
    </row>
    <row r="8" customFormat="false" ht="12.85" hidden="false" customHeight="false" outlineLevel="0" collapsed="false">
      <c r="A8" s="18" t="s">
        <v>73</v>
      </c>
      <c r="B8" s="18" t="s">
        <v>33</v>
      </c>
      <c r="C8" s="18" t="s">
        <v>26</v>
      </c>
      <c r="D8" s="18" t="n">
        <v>528024</v>
      </c>
      <c r="E8" s="18" t="n">
        <v>213374447</v>
      </c>
      <c r="F8" s="18" t="n">
        <v>45</v>
      </c>
      <c r="G8" s="18" t="n">
        <v>404.1</v>
      </c>
      <c r="H8" s="18" t="n">
        <v>628</v>
      </c>
    </row>
    <row r="9" customFormat="false" ht="12.8" hidden="false" customHeight="false" outlineLevel="0" collapsed="false">
      <c r="A9" s="0" t="s">
        <v>74</v>
      </c>
      <c r="D9" s="0" t="n">
        <f aca="false">SUM(D6:D8)</f>
        <v>1522142</v>
      </c>
      <c r="E9" s="0" t="n">
        <f aca="false">SUM(E6:E8)</f>
        <v>607686609</v>
      </c>
    </row>
    <row r="10" customFormat="false" ht="12.8" hidden="false" customHeight="false" outlineLevel="0" collapsed="false">
      <c r="D10" s="2" t="n">
        <f aca="false">D9/raw!B10</f>
        <v>0.684411167717155</v>
      </c>
    </row>
    <row r="12" customFormat="false" ht="12.85" hidden="false" customHeight="false" outlineLevel="0" collapsed="false">
      <c r="A12" s="4" t="s">
        <v>30</v>
      </c>
    </row>
    <row r="13" customFormat="false" ht="12.8" hidden="false" customHeight="false" outlineLevel="0" collapsed="false">
      <c r="A13" s="0" t="s">
        <v>75</v>
      </c>
      <c r="B13" s="0" t="s">
        <v>33</v>
      </c>
      <c r="C13" s="0" t="s">
        <v>26</v>
      </c>
      <c r="D13" s="0" t="n">
        <v>30984188</v>
      </c>
      <c r="E13" s="0" t="n">
        <v>2666124510</v>
      </c>
      <c r="F13" s="0" t="n">
        <v>34</v>
      </c>
      <c r="G13" s="0" t="n">
        <v>86</v>
      </c>
      <c r="H13" s="0" t="n">
        <v>125</v>
      </c>
    </row>
    <row r="14" customFormat="false" ht="12.8" hidden="false" customHeight="false" outlineLevel="0" collapsed="false">
      <c r="A14" s="0" t="s">
        <v>76</v>
      </c>
      <c r="B14" s="0" t="s">
        <v>33</v>
      </c>
      <c r="C14" s="0" t="s">
        <v>26</v>
      </c>
      <c r="D14" s="0" t="n">
        <v>30984188</v>
      </c>
      <c r="E14" s="0" t="n">
        <v>2690599062</v>
      </c>
      <c r="F14" s="0" t="n">
        <v>33</v>
      </c>
      <c r="G14" s="0" t="n">
        <v>86.8</v>
      </c>
      <c r="H14" s="0" t="n">
        <v>127</v>
      </c>
    </row>
    <row r="15" customFormat="false" ht="12.8" hidden="false" customHeight="false" outlineLevel="0" collapsed="false">
      <c r="A15" s="0" t="s">
        <v>77</v>
      </c>
      <c r="B15" s="0" t="s">
        <v>33</v>
      </c>
      <c r="C15" s="0" t="s">
        <v>26</v>
      </c>
      <c r="D15" s="0" t="n">
        <v>14041228</v>
      </c>
      <c r="E15" s="0" t="n">
        <v>1242850185</v>
      </c>
      <c r="F15" s="0" t="n">
        <v>33</v>
      </c>
      <c r="G15" s="0" t="n">
        <v>88.5</v>
      </c>
      <c r="H15" s="0" t="n">
        <v>124</v>
      </c>
    </row>
    <row r="16" customFormat="false" ht="12.8" hidden="false" customHeight="false" outlineLevel="0" collapsed="false">
      <c r="A16" s="0" t="s">
        <v>78</v>
      </c>
      <c r="B16" s="0" t="s">
        <v>33</v>
      </c>
      <c r="C16" s="0" t="s">
        <v>26</v>
      </c>
      <c r="D16" s="0" t="n">
        <v>14041228</v>
      </c>
      <c r="E16" s="0" t="n">
        <v>1252053964</v>
      </c>
      <c r="F16" s="0" t="n">
        <v>32</v>
      </c>
      <c r="G16" s="0" t="n">
        <v>89.2</v>
      </c>
      <c r="H16" s="0" t="n">
        <v>132</v>
      </c>
    </row>
    <row r="17" customFormat="false" ht="12.85" hidden="false" customHeight="false" outlineLevel="0" collapsed="false">
      <c r="A17" s="18" t="s">
        <v>129</v>
      </c>
      <c r="B17" s="18" t="s">
        <v>33</v>
      </c>
      <c r="C17" s="18" t="s">
        <v>26</v>
      </c>
      <c r="D17" s="18" t="n">
        <v>1000901</v>
      </c>
      <c r="E17" s="18" t="n">
        <v>81168134</v>
      </c>
      <c r="F17" s="18" t="n">
        <v>39</v>
      </c>
      <c r="G17" s="18" t="n">
        <v>81.1</v>
      </c>
      <c r="H17" s="18" t="n">
        <v>109</v>
      </c>
    </row>
    <row r="18" customFormat="false" ht="12.85" hidden="false" customHeight="false" outlineLevel="0" collapsed="false">
      <c r="A18" s="18" t="s">
        <v>130</v>
      </c>
      <c r="B18" s="18" t="s">
        <v>33</v>
      </c>
      <c r="C18" s="18" t="s">
        <v>26</v>
      </c>
      <c r="D18" s="18" t="n">
        <v>1361873</v>
      </c>
      <c r="E18" s="18" t="n">
        <v>115163546</v>
      </c>
      <c r="F18" s="18" t="n">
        <v>38</v>
      </c>
      <c r="G18" s="18" t="n">
        <v>84.6</v>
      </c>
      <c r="H18" s="18" t="n">
        <v>112</v>
      </c>
    </row>
    <row r="19" customFormat="false" ht="12.85" hidden="false" customHeight="false" outlineLevel="0" collapsed="false">
      <c r="A19" s="18" t="s">
        <v>79</v>
      </c>
      <c r="B19" s="18" t="s">
        <v>33</v>
      </c>
      <c r="C19" s="18" t="s">
        <v>26</v>
      </c>
      <c r="D19" s="18" t="n">
        <v>365101</v>
      </c>
      <c r="E19" s="18" t="n">
        <v>28716064</v>
      </c>
      <c r="F19" s="18" t="n">
        <v>37</v>
      </c>
      <c r="G19" s="18" t="n">
        <v>78.7</v>
      </c>
      <c r="H19" s="18" t="n">
        <v>112</v>
      </c>
    </row>
    <row r="20" customFormat="false" ht="12.85" hidden="false" customHeight="false" outlineLevel="0" collapsed="false">
      <c r="A20" s="18" t="s">
        <v>80</v>
      </c>
      <c r="B20" s="18" t="s">
        <v>33</v>
      </c>
      <c r="C20" s="18" t="s">
        <v>26</v>
      </c>
      <c r="D20" s="18" t="n">
        <v>495535</v>
      </c>
      <c r="E20" s="18" t="n">
        <v>40119761</v>
      </c>
      <c r="F20" s="18" t="n">
        <v>35</v>
      </c>
      <c r="G20" s="18" t="n">
        <v>81</v>
      </c>
      <c r="H20" s="18" t="n">
        <v>122</v>
      </c>
    </row>
    <row r="21" customFormat="false" ht="12.8" hidden="false" customHeight="false" outlineLevel="0" collapsed="false">
      <c r="D21" s="0" t="n">
        <f aca="false">SUM(D13:D20)</f>
        <v>93274242</v>
      </c>
      <c r="E21" s="0" t="n">
        <f aca="false">SUM(E13:E20)</f>
        <v>8116795226</v>
      </c>
    </row>
    <row r="22" customFormat="false" ht="12.8" hidden="false" customHeight="false" outlineLevel="0" collapsed="false">
      <c r="A22" s="0" t="s">
        <v>81</v>
      </c>
      <c r="D22" s="2" t="n">
        <f aca="false">D21/raw!C10</f>
        <v>11.007744459185</v>
      </c>
    </row>
    <row r="23" customFormat="false" ht="12.8" hidden="false" customHeight="false" outlineLevel="0" collapsed="false">
      <c r="D23" s="2"/>
    </row>
    <row r="24" customFormat="false" ht="12.85" hidden="false" customHeight="false" outlineLevel="0" collapsed="false">
      <c r="A24" s="4" t="s">
        <v>37</v>
      </c>
    </row>
    <row r="25" customFormat="false" ht="12.8" hidden="false" customHeight="false" outlineLevel="0" collapsed="false">
      <c r="A25" s="0" t="s">
        <v>15</v>
      </c>
      <c r="B25" s="0" t="s">
        <v>16</v>
      </c>
      <c r="C25" s="0" t="s">
        <v>17</v>
      </c>
      <c r="D25" s="0" t="s">
        <v>18</v>
      </c>
      <c r="E25" s="0" t="s">
        <v>19</v>
      </c>
      <c r="F25" s="0" t="s">
        <v>20</v>
      </c>
      <c r="G25" s="0" t="s">
        <v>21</v>
      </c>
      <c r="H25" s="0" t="s">
        <v>22</v>
      </c>
    </row>
    <row r="26" customFormat="false" ht="12.85" hidden="false" customHeight="false" outlineLevel="0" collapsed="false">
      <c r="A26" s="0" t="s">
        <v>82</v>
      </c>
      <c r="B26" s="18" t="s">
        <v>33</v>
      </c>
      <c r="C26" s="18" t="s">
        <v>26</v>
      </c>
      <c r="D26" s="18" t="n">
        <v>2570453</v>
      </c>
      <c r="E26" s="18" t="n">
        <v>175708415</v>
      </c>
      <c r="F26" s="18" t="n">
        <v>35</v>
      </c>
      <c r="G26" s="18" t="n">
        <v>68.4</v>
      </c>
      <c r="H26" s="18" t="n">
        <v>104</v>
      </c>
    </row>
    <row r="27" customFormat="false" ht="12.85" hidden="false" customHeight="false" outlineLevel="0" collapsed="false">
      <c r="A27" s="0" t="s">
        <v>83</v>
      </c>
      <c r="B27" s="18" t="s">
        <v>33</v>
      </c>
      <c r="C27" s="18" t="s">
        <v>26</v>
      </c>
      <c r="D27" s="18" t="n">
        <v>3544528</v>
      </c>
      <c r="E27" s="18" t="n">
        <v>245887623</v>
      </c>
      <c r="F27" s="18" t="n">
        <v>32</v>
      </c>
      <c r="G27" s="18" t="n">
        <v>69.4</v>
      </c>
      <c r="H27" s="18" t="n">
        <v>100</v>
      </c>
    </row>
    <row r="28" customFormat="false" ht="12.85" hidden="false" customHeight="false" outlineLevel="0" collapsed="false">
      <c r="A28" s="0" t="s">
        <v>84</v>
      </c>
      <c r="B28" s="18" t="s">
        <v>33</v>
      </c>
      <c r="C28" s="18" t="s">
        <v>26</v>
      </c>
      <c r="D28" s="18" t="n">
        <v>3717918</v>
      </c>
      <c r="E28" s="18" t="n">
        <v>259283446</v>
      </c>
      <c r="F28" s="18" t="n">
        <v>37</v>
      </c>
      <c r="G28" s="18" t="n">
        <v>69.7</v>
      </c>
      <c r="H28" s="18" t="n">
        <v>104</v>
      </c>
    </row>
    <row r="29" customFormat="false" ht="12.8" hidden="false" customHeight="false" outlineLevel="0" collapsed="false">
      <c r="A29" s="0" t="s">
        <v>74</v>
      </c>
      <c r="D29" s="0" t="n">
        <f aca="false">SUM(D26:D28)</f>
        <v>9832899</v>
      </c>
      <c r="E29" s="0" t="n">
        <f aca="false">SUM(E26:E28)</f>
        <v>680879484</v>
      </c>
    </row>
    <row r="30" customFormat="false" ht="12.8" hidden="false" customHeight="false" outlineLevel="0" collapsed="false">
      <c r="D30" s="2" t="n">
        <f aca="false">D29/raw!D10</f>
        <v>0.870320920002112</v>
      </c>
    </row>
    <row r="31" customFormat="false" ht="12.85" hidden="false" customHeight="false" outlineLevel="0" collapsed="false">
      <c r="A31" s="4" t="s">
        <v>41</v>
      </c>
    </row>
    <row r="32" customFormat="false" ht="12.8" hidden="false" customHeight="false" outlineLevel="0" collapsed="false">
      <c r="A32" s="0" t="s">
        <v>15</v>
      </c>
      <c r="B32" s="0" t="s">
        <v>16</v>
      </c>
      <c r="C32" s="0" t="s">
        <v>17</v>
      </c>
      <c r="D32" s="0" t="s">
        <v>18</v>
      </c>
      <c r="E32" s="0" t="s">
        <v>19</v>
      </c>
      <c r="F32" s="0" t="s">
        <v>20</v>
      </c>
      <c r="G32" s="0" t="s">
        <v>21</v>
      </c>
      <c r="H32" s="0" t="s">
        <v>22</v>
      </c>
    </row>
    <row r="33" customFormat="false" ht="12.8" hidden="false" customHeight="false" outlineLevel="0" collapsed="false">
      <c r="A33" s="0" t="s">
        <v>131</v>
      </c>
      <c r="B33" s="0" t="s">
        <v>33</v>
      </c>
      <c r="C33" s="0" t="s">
        <v>26</v>
      </c>
      <c r="D33" s="0" t="n">
        <v>3480706</v>
      </c>
      <c r="E33" s="0" t="n">
        <v>242519315</v>
      </c>
      <c r="F33" s="0" t="n">
        <v>36</v>
      </c>
      <c r="G33" s="0" t="n">
        <v>69.7</v>
      </c>
      <c r="H33" s="0" t="n">
        <v>100</v>
      </c>
    </row>
    <row r="34" customFormat="false" ht="12.8" hidden="false" customHeight="false" outlineLevel="0" collapsed="false">
      <c r="A34" s="0" t="s">
        <v>132</v>
      </c>
      <c r="B34" s="0" t="s">
        <v>33</v>
      </c>
      <c r="C34" s="0" t="s">
        <v>26</v>
      </c>
      <c r="D34" s="0" t="n">
        <v>3480706</v>
      </c>
      <c r="E34" s="0" t="n">
        <v>243389457</v>
      </c>
      <c r="F34" s="0" t="n">
        <v>34</v>
      </c>
      <c r="G34" s="0" t="n">
        <v>69.9</v>
      </c>
      <c r="H34" s="0" t="n">
        <v>111</v>
      </c>
    </row>
    <row r="35" customFormat="false" ht="12.8" hidden="false" customHeight="false" outlineLevel="0" collapsed="false">
      <c r="A35" s="0" t="s">
        <v>133</v>
      </c>
      <c r="B35" s="0" t="s">
        <v>33</v>
      </c>
      <c r="C35" s="0" t="s">
        <v>26</v>
      </c>
      <c r="D35" s="0" t="n">
        <v>4195612</v>
      </c>
      <c r="E35" s="0" t="n">
        <v>294008291</v>
      </c>
      <c r="F35" s="0" t="n">
        <v>37</v>
      </c>
      <c r="G35" s="0" t="n">
        <v>70.1</v>
      </c>
      <c r="H35" s="0" t="n">
        <v>98</v>
      </c>
    </row>
    <row r="36" customFormat="false" ht="12.8" hidden="false" customHeight="false" outlineLevel="0" collapsed="false">
      <c r="A36" s="0" t="s">
        <v>134</v>
      </c>
      <c r="B36" s="0" t="s">
        <v>33</v>
      </c>
      <c r="C36" s="0" t="s">
        <v>26</v>
      </c>
      <c r="D36" s="0" t="n">
        <v>4195612</v>
      </c>
      <c r="E36" s="0" t="n">
        <v>292817821</v>
      </c>
      <c r="F36" s="0" t="n">
        <v>35</v>
      </c>
      <c r="G36" s="0" t="n">
        <v>69.8</v>
      </c>
      <c r="H36" s="0" t="n">
        <v>121</v>
      </c>
    </row>
    <row r="37" customFormat="false" ht="12.8" hidden="false" customHeight="false" outlineLevel="0" collapsed="false">
      <c r="A37" s="0" t="s">
        <v>135</v>
      </c>
      <c r="B37" s="0" t="s">
        <v>33</v>
      </c>
      <c r="C37" s="0" t="s">
        <v>26</v>
      </c>
      <c r="D37" s="0" t="n">
        <v>4916471</v>
      </c>
      <c r="E37" s="0" t="n">
        <v>347181751</v>
      </c>
      <c r="F37" s="0" t="n">
        <v>35</v>
      </c>
      <c r="G37" s="0" t="n">
        <v>70.6</v>
      </c>
      <c r="H37" s="0" t="n">
        <v>118</v>
      </c>
    </row>
    <row r="38" customFormat="false" ht="12.8" hidden="false" customHeight="false" outlineLevel="0" collapsed="false">
      <c r="A38" s="0" t="s">
        <v>136</v>
      </c>
      <c r="B38" s="0" t="s">
        <v>33</v>
      </c>
      <c r="C38" s="0" t="s">
        <v>26</v>
      </c>
      <c r="D38" s="0" t="n">
        <v>4916471</v>
      </c>
      <c r="E38" s="0" t="n">
        <v>343855976</v>
      </c>
      <c r="F38" s="0" t="n">
        <v>35</v>
      </c>
      <c r="G38" s="0" t="n">
        <v>69.9</v>
      </c>
      <c r="H38" s="0" t="n">
        <v>108</v>
      </c>
    </row>
    <row r="39" customFormat="false" ht="12.8" hidden="false" customHeight="false" outlineLevel="0" collapsed="false">
      <c r="D39" s="0" t="n">
        <f aca="false">SUM(D33:D38)</f>
        <v>25185578</v>
      </c>
      <c r="E39" s="0" t="n">
        <f aca="false">SUM(E33:E38)</f>
        <v>1763772611</v>
      </c>
    </row>
    <row r="40" customFormat="false" ht="12.8" hidden="false" customHeight="false" outlineLevel="0" collapsed="false">
      <c r="D40" s="2" t="n">
        <f aca="false">D39/raw!D10</f>
        <v>2.22920375931299</v>
      </c>
    </row>
    <row r="41" customFormat="false" ht="12.85" hidden="false" customHeight="false" outlineLevel="0" collapsed="false">
      <c r="A41" s="4" t="s">
        <v>91</v>
      </c>
    </row>
    <row r="42" customFormat="false" ht="12.8" hidden="false" customHeight="false" outlineLevel="0" collapsed="false">
      <c r="A42" s="0" t="s">
        <v>15</v>
      </c>
      <c r="B42" s="0" t="s">
        <v>16</v>
      </c>
      <c r="C42" s="0" t="s">
        <v>17</v>
      </c>
      <c r="D42" s="0" t="s">
        <v>18</v>
      </c>
      <c r="E42" s="0" t="s">
        <v>19</v>
      </c>
      <c r="F42" s="0" t="s">
        <v>20</v>
      </c>
      <c r="G42" s="0" t="s">
        <v>21</v>
      </c>
      <c r="H42" s="0" t="s">
        <v>22</v>
      </c>
    </row>
    <row r="43" customFormat="false" ht="12.8" hidden="false" customHeight="false" outlineLevel="0" collapsed="false">
      <c r="A43" s="0" t="s">
        <v>137</v>
      </c>
      <c r="B43" s="0" t="s">
        <v>33</v>
      </c>
      <c r="C43" s="0" t="s">
        <v>26</v>
      </c>
      <c r="D43" s="0" t="n">
        <v>265195</v>
      </c>
      <c r="E43" s="0" t="n">
        <v>17311177</v>
      </c>
      <c r="F43" s="0" t="n">
        <v>42</v>
      </c>
      <c r="G43" s="0" t="n">
        <v>65.3</v>
      </c>
      <c r="H43" s="0" t="n">
        <v>86</v>
      </c>
    </row>
    <row r="44" customFormat="false" ht="12.8" hidden="false" customHeight="false" outlineLevel="0" collapsed="false">
      <c r="A44" s="0" t="s">
        <v>138</v>
      </c>
      <c r="B44" s="0" t="s">
        <v>33</v>
      </c>
      <c r="C44" s="0" t="s">
        <v>26</v>
      </c>
      <c r="D44" s="0" t="n">
        <v>325207</v>
      </c>
      <c r="E44" s="0" t="n">
        <v>21513453</v>
      </c>
      <c r="F44" s="0" t="n">
        <v>41</v>
      </c>
      <c r="G44" s="0" t="n">
        <v>66.2</v>
      </c>
      <c r="H44" s="0" t="n">
        <v>99</v>
      </c>
    </row>
    <row r="45" customFormat="false" ht="12.8" hidden="false" customHeight="false" outlineLevel="0" collapsed="false">
      <c r="A45" s="0" t="s">
        <v>139</v>
      </c>
      <c r="B45" s="0" t="s">
        <v>33</v>
      </c>
      <c r="C45" s="0" t="s">
        <v>26</v>
      </c>
      <c r="D45" s="0" t="n">
        <v>299753</v>
      </c>
      <c r="E45" s="0" t="n">
        <v>19264812</v>
      </c>
      <c r="F45" s="0" t="n">
        <v>37</v>
      </c>
      <c r="G45" s="0" t="n">
        <v>64.3</v>
      </c>
      <c r="H45" s="0" t="n">
        <v>93</v>
      </c>
    </row>
    <row r="46" customFormat="false" ht="12.8" hidden="false" customHeight="false" outlineLevel="0" collapsed="false">
      <c r="A46" s="0" t="s">
        <v>140</v>
      </c>
      <c r="B46" s="0" t="s">
        <v>33</v>
      </c>
      <c r="C46" s="0" t="s">
        <v>26</v>
      </c>
      <c r="D46" s="0" t="n">
        <v>270014</v>
      </c>
      <c r="E46" s="0" t="n">
        <v>17406657</v>
      </c>
      <c r="F46" s="0" t="n">
        <v>35</v>
      </c>
      <c r="G46" s="0" t="n">
        <v>64.5</v>
      </c>
      <c r="H46" s="0" t="n">
        <v>92</v>
      </c>
    </row>
    <row r="47" customFormat="false" ht="12.8" hidden="false" customHeight="false" outlineLevel="0" collapsed="false">
      <c r="A47" s="0" t="s">
        <v>141</v>
      </c>
      <c r="B47" s="0" t="s">
        <v>33</v>
      </c>
      <c r="C47" s="0" t="s">
        <v>26</v>
      </c>
      <c r="D47" s="0" t="n">
        <v>273148</v>
      </c>
      <c r="E47" s="0" t="n">
        <v>18011539</v>
      </c>
      <c r="F47" s="0" t="n">
        <v>40</v>
      </c>
      <c r="G47" s="0" t="n">
        <v>65.9</v>
      </c>
      <c r="H47" s="0" t="n">
        <v>89</v>
      </c>
    </row>
    <row r="48" customFormat="false" ht="12.8" hidden="false" customHeight="false" outlineLevel="0" collapsed="false">
      <c r="A48" s="0" t="s">
        <v>142</v>
      </c>
      <c r="B48" s="0" t="s">
        <v>33</v>
      </c>
      <c r="C48" s="0" t="s">
        <v>26</v>
      </c>
      <c r="D48" s="0" t="n">
        <v>233407</v>
      </c>
      <c r="E48" s="0" t="n">
        <v>15280651</v>
      </c>
      <c r="F48" s="0" t="n">
        <v>41</v>
      </c>
      <c r="G48" s="0" t="n">
        <v>65.5</v>
      </c>
      <c r="H48" s="0" t="n">
        <v>97</v>
      </c>
    </row>
    <row r="49" customFormat="false" ht="12.8" hidden="false" customHeight="false" outlineLevel="0" collapsed="false">
      <c r="D49" s="0" t="n">
        <f aca="false">SUM(D43:D48)</f>
        <v>1666724</v>
      </c>
      <c r="E49" s="0" t="n">
        <f aca="false">SUM(E43:E48)</f>
        <v>108788289</v>
      </c>
    </row>
    <row r="50" customFormat="false" ht="12.8" hidden="false" customHeight="false" outlineLevel="0" collapsed="false">
      <c r="D50" s="2" t="n">
        <f aca="false">D49/raw!D10</f>
        <v>0.147523610795718</v>
      </c>
    </row>
    <row r="51" customFormat="false" ht="12.85" hidden="false" customHeight="false" outlineLevel="0" collapsed="false">
      <c r="A51" s="4" t="s">
        <v>49</v>
      </c>
    </row>
    <row r="52" customFormat="false" ht="12.8" hidden="false" customHeight="false" outlineLevel="0" collapsed="false">
      <c r="A52" s="0" t="s">
        <v>15</v>
      </c>
      <c r="B52" s="0" t="s">
        <v>16</v>
      </c>
      <c r="C52" s="0" t="s">
        <v>17</v>
      </c>
      <c r="D52" s="0" t="s">
        <v>18</v>
      </c>
      <c r="E52" s="0" t="s">
        <v>19</v>
      </c>
      <c r="F52" s="0" t="s">
        <v>20</v>
      </c>
      <c r="G52" s="0" t="s">
        <v>21</v>
      </c>
      <c r="H52" s="0" t="s">
        <v>22</v>
      </c>
    </row>
    <row r="53" customFormat="false" ht="12.85" hidden="false" customHeight="false" outlineLevel="0" collapsed="false">
      <c r="A53" s="18" t="s">
        <v>143</v>
      </c>
      <c r="B53" s="18" t="s">
        <v>33</v>
      </c>
      <c r="C53" s="18" t="s">
        <v>26</v>
      </c>
      <c r="D53" s="18" t="n">
        <v>7358738</v>
      </c>
      <c r="E53" s="18" t="n">
        <v>531189838</v>
      </c>
      <c r="F53" s="18" t="n">
        <v>34</v>
      </c>
      <c r="G53" s="18" t="n">
        <v>72.2</v>
      </c>
      <c r="H53" s="18" t="n">
        <v>106</v>
      </c>
    </row>
    <row r="54" customFormat="false" ht="12.85" hidden="false" customHeight="false" outlineLevel="0" collapsed="false">
      <c r="A54" s="18" t="s">
        <v>144</v>
      </c>
      <c r="B54" s="18" t="s">
        <v>33</v>
      </c>
      <c r="C54" s="18" t="s">
        <v>26</v>
      </c>
      <c r="D54" s="18" t="n">
        <v>7358738</v>
      </c>
      <c r="E54" s="18" t="n">
        <v>530669192</v>
      </c>
      <c r="F54" s="18" t="n">
        <v>33</v>
      </c>
      <c r="G54" s="18" t="n">
        <v>72.1</v>
      </c>
      <c r="H54" s="18" t="n">
        <v>131</v>
      </c>
    </row>
    <row r="55" customFormat="false" ht="12.85" hidden="false" customHeight="false" outlineLevel="0" collapsed="false">
      <c r="A55" s="18" t="s">
        <v>145</v>
      </c>
      <c r="B55" s="18" t="s">
        <v>33</v>
      </c>
      <c r="C55" s="18" t="s">
        <v>26</v>
      </c>
      <c r="D55" s="18" t="n">
        <v>6278026</v>
      </c>
      <c r="E55" s="18" t="n">
        <v>449657724</v>
      </c>
      <c r="F55" s="18" t="n">
        <v>34</v>
      </c>
      <c r="G55" s="18" t="n">
        <v>71.6</v>
      </c>
      <c r="H55" s="18" t="n">
        <v>115</v>
      </c>
    </row>
    <row r="56" customFormat="false" ht="12.85" hidden="false" customHeight="false" outlineLevel="0" collapsed="false">
      <c r="A56" s="18" t="s">
        <v>146</v>
      </c>
      <c r="B56" s="18" t="s">
        <v>33</v>
      </c>
      <c r="C56" s="18" t="s">
        <v>26</v>
      </c>
      <c r="D56" s="18" t="n">
        <v>6278026</v>
      </c>
      <c r="E56" s="18" t="n">
        <v>451567016</v>
      </c>
      <c r="F56" s="18" t="n">
        <v>33</v>
      </c>
      <c r="G56" s="18" t="n">
        <v>71.9</v>
      </c>
      <c r="H56" s="18" t="n">
        <v>121</v>
      </c>
    </row>
    <row r="57" customFormat="false" ht="12.85" hidden="false" customHeight="false" outlineLevel="0" collapsed="false">
      <c r="A57" s="18" t="s">
        <v>147</v>
      </c>
      <c r="B57" s="18" t="s">
        <v>33</v>
      </c>
      <c r="C57" s="18" t="s">
        <v>26</v>
      </c>
      <c r="D57" s="18" t="n">
        <v>6543084</v>
      </c>
      <c r="E57" s="18" t="n">
        <v>471460253</v>
      </c>
      <c r="F57" s="18" t="n">
        <v>34</v>
      </c>
      <c r="G57" s="18" t="n">
        <v>72.1</v>
      </c>
      <c r="H57" s="18" t="n">
        <v>123</v>
      </c>
    </row>
    <row r="58" customFormat="false" ht="12.85" hidden="false" customHeight="false" outlineLevel="0" collapsed="false">
      <c r="A58" s="18" t="s">
        <v>148</v>
      </c>
      <c r="B58" s="18" t="s">
        <v>33</v>
      </c>
      <c r="C58" s="18" t="s">
        <v>26</v>
      </c>
      <c r="D58" s="18" t="n">
        <v>6543084</v>
      </c>
      <c r="E58" s="18" t="n">
        <v>471560876</v>
      </c>
      <c r="F58" s="18" t="n">
        <v>33</v>
      </c>
      <c r="G58" s="18" t="n">
        <v>72.1</v>
      </c>
      <c r="H58" s="18" t="n">
        <v>117</v>
      </c>
    </row>
    <row r="59" customFormat="false" ht="12.8" hidden="false" customHeight="false" outlineLevel="0" collapsed="false">
      <c r="D59" s="0" t="n">
        <f aca="false">SUM(D53:D58)</f>
        <v>40359696</v>
      </c>
      <c r="E59" s="0" t="n">
        <f aca="false">SUM(E53:E58)</f>
        <v>2906104899</v>
      </c>
    </row>
    <row r="60" customFormat="false" ht="12.8" hidden="false" customHeight="false" outlineLevel="0" collapsed="false">
      <c r="D60" s="2" t="n">
        <f aca="false">D59/raw!D10</f>
        <v>3.57228196422292</v>
      </c>
    </row>
    <row r="61" customFormat="false" ht="12.85" hidden="false" customHeight="false" outlineLevel="0" collapsed="false">
      <c r="A61" s="4" t="s">
        <v>104</v>
      </c>
    </row>
    <row r="62" customFormat="false" ht="12.8" hidden="false" customHeight="false" outlineLevel="0" collapsed="false">
      <c r="A62" s="0" t="s">
        <v>15</v>
      </c>
      <c r="B62" s="0" t="s">
        <v>16</v>
      </c>
      <c r="C62" s="0" t="s">
        <v>17</v>
      </c>
      <c r="D62" s="0" t="s">
        <v>18</v>
      </c>
      <c r="E62" s="0" t="s">
        <v>19</v>
      </c>
      <c r="F62" s="0" t="s">
        <v>20</v>
      </c>
      <c r="G62" s="0" t="s">
        <v>21</v>
      </c>
      <c r="H62" s="0" t="s">
        <v>22</v>
      </c>
    </row>
    <row r="63" customFormat="false" ht="12.8" hidden="false" customHeight="false" outlineLevel="0" collapsed="false">
      <c r="A63" s="21" t="s">
        <v>149</v>
      </c>
      <c r="B63" s="21" t="s">
        <v>33</v>
      </c>
      <c r="C63" s="21" t="s">
        <v>26</v>
      </c>
      <c r="D63" s="21" t="n">
        <v>5074354</v>
      </c>
      <c r="E63" s="21" t="n">
        <v>349212016</v>
      </c>
      <c r="F63" s="21" t="n">
        <v>33</v>
      </c>
      <c r="G63" s="21" t="n">
        <v>68.8</v>
      </c>
      <c r="H63" s="21" t="n">
        <v>117</v>
      </c>
    </row>
    <row r="64" customFormat="false" ht="12.8" hidden="false" customHeight="false" outlineLevel="0" collapsed="false">
      <c r="A64" s="0" t="s">
        <v>150</v>
      </c>
      <c r="D64" s="0" t="n">
        <f aca="false">SUM(D63:D63)</f>
        <v>5074354</v>
      </c>
      <c r="E64" s="0" t="n">
        <f aca="false">SUM(E63:E63)</f>
        <v>349212016</v>
      </c>
    </row>
    <row r="65" customFormat="false" ht="12.8" hidden="false" customHeight="false" outlineLevel="0" collapsed="false">
      <c r="D65" s="2" t="n">
        <f aca="false">D64/raw!D10</f>
        <v>0.44913676441672</v>
      </c>
    </row>
    <row r="66" customFormat="false" ht="12.85" hidden="false" customHeight="false" outlineLevel="0" collapsed="false">
      <c r="A66" s="4" t="s">
        <v>50</v>
      </c>
    </row>
    <row r="67" customFormat="false" ht="12.8" hidden="false" customHeight="false" outlineLevel="0" collapsed="false">
      <c r="A67" s="0" t="s">
        <v>15</v>
      </c>
      <c r="B67" s="0" t="s">
        <v>16</v>
      </c>
      <c r="C67" s="0" t="s">
        <v>17</v>
      </c>
      <c r="D67" s="0" t="s">
        <v>18</v>
      </c>
      <c r="E67" s="0" t="s">
        <v>19</v>
      </c>
      <c r="F67" s="0" t="s">
        <v>20</v>
      </c>
      <c r="G67" s="0" t="s">
        <v>21</v>
      </c>
      <c r="H67" s="0" t="s">
        <v>22</v>
      </c>
    </row>
    <row r="68" customFormat="false" ht="12.8" hidden="false" customHeight="false" outlineLevel="0" collapsed="false">
      <c r="A68" s="0" t="s">
        <v>111</v>
      </c>
    </row>
    <row r="69" customFormat="false" ht="12.8" hidden="false" customHeight="false" outlineLevel="0" collapsed="false">
      <c r="A69" s="0" t="s">
        <v>112</v>
      </c>
    </row>
    <row r="70" customFormat="false" ht="12.8" hidden="false" customHeight="false" outlineLevel="0" collapsed="false">
      <c r="A70" s="0" t="s">
        <v>113</v>
      </c>
    </row>
    <row r="71" customFormat="false" ht="12.8" hidden="false" customHeight="false" outlineLevel="0" collapsed="false">
      <c r="A71" s="0" t="s">
        <v>114</v>
      </c>
    </row>
    <row r="72" customFormat="false" ht="12.8" hidden="false" customHeight="false" outlineLevel="0" collapsed="false">
      <c r="D72" s="0" t="n">
        <f aca="false">SUM(D68:D71)</f>
        <v>0</v>
      </c>
      <c r="E72" s="0" t="n">
        <f aca="false">SUM(E68:E71)</f>
        <v>0</v>
      </c>
    </row>
    <row r="73" customFormat="false" ht="12.8" hidden="false" customHeight="false" outlineLevel="0" collapsed="false">
      <c r="D73" s="2" t="n">
        <f aca="false">D72/raw!D10</f>
        <v>0</v>
      </c>
    </row>
    <row r="74" customFormat="false" ht="12.85" hidden="false" customHeight="false" outlineLevel="0" collapsed="false">
      <c r="A74" s="4" t="s">
        <v>55</v>
      </c>
    </row>
    <row r="75" customFormat="false" ht="12.85" hidden="false" customHeight="false" outlineLevel="0" collapsed="false">
      <c r="A75" s="18" t="s">
        <v>15</v>
      </c>
      <c r="B75" s="18" t="s">
        <v>16</v>
      </c>
      <c r="C75" s="18" t="s">
        <v>17</v>
      </c>
      <c r="D75" s="18" t="s">
        <v>18</v>
      </c>
      <c r="E75" s="18" t="s">
        <v>19</v>
      </c>
      <c r="F75" s="18" t="s">
        <v>20</v>
      </c>
      <c r="G75" s="18" t="s">
        <v>21</v>
      </c>
      <c r="H75" s="18" t="s">
        <v>22</v>
      </c>
    </row>
    <row r="76" customFormat="false" ht="12.85" hidden="false" customHeight="false" outlineLevel="0" collapsed="false">
      <c r="A76" s="18" t="s">
        <v>115</v>
      </c>
      <c r="B76" s="18"/>
      <c r="C76" s="18"/>
      <c r="D76" s="18"/>
      <c r="E76" s="18"/>
      <c r="F76" s="18"/>
      <c r="G76" s="18"/>
      <c r="H76" s="18"/>
    </row>
    <row r="77" customFormat="false" ht="12.85" hidden="false" customHeight="false" outlineLevel="0" collapsed="false">
      <c r="A77" s="18" t="s">
        <v>116</v>
      </c>
      <c r="B77" s="18"/>
      <c r="C77" s="18"/>
      <c r="D77" s="18"/>
      <c r="E77" s="18"/>
      <c r="F77" s="18"/>
      <c r="G77" s="18"/>
      <c r="H77" s="18"/>
    </row>
    <row r="78" customFormat="false" ht="12.8" hidden="false" customHeight="false" outlineLevel="0" collapsed="false">
      <c r="D78" s="0" t="n">
        <f aca="false">SUM(D76:D77)</f>
        <v>0</v>
      </c>
      <c r="E78" s="0" t="n">
        <f aca="false">SUM(E76:E77)</f>
        <v>0</v>
      </c>
    </row>
    <row r="79" customFormat="false" ht="12.85" hidden="false" customHeight="false" outlineLevel="0" collapsed="false">
      <c r="A79" s="4" t="s">
        <v>58</v>
      </c>
    </row>
    <row r="80" customFormat="false" ht="12.85" hidden="false" customHeight="false" outlineLevel="0" collapsed="false">
      <c r="A80" s="18" t="s">
        <v>15</v>
      </c>
      <c r="B80" s="18" t="s">
        <v>16</v>
      </c>
      <c r="C80" s="18" t="s">
        <v>17</v>
      </c>
      <c r="D80" s="18" t="s">
        <v>18</v>
      </c>
      <c r="E80" s="18" t="s">
        <v>19</v>
      </c>
      <c r="F80" s="18" t="s">
        <v>20</v>
      </c>
      <c r="G80" s="18" t="s">
        <v>21</v>
      </c>
      <c r="H80" s="18" t="s">
        <v>22</v>
      </c>
    </row>
    <row r="81" customFormat="false" ht="12.85" hidden="false" customHeight="false" outlineLevel="0" collapsed="false">
      <c r="A81" s="18" t="s">
        <v>117</v>
      </c>
      <c r="B81" s="18"/>
      <c r="C81" s="18"/>
      <c r="D81" s="18"/>
      <c r="E81" s="18"/>
      <c r="F81" s="18"/>
      <c r="G81" s="18"/>
      <c r="H81" s="18"/>
    </row>
    <row r="82" customFormat="false" ht="12.85" hidden="false" customHeight="false" outlineLevel="0" collapsed="false">
      <c r="A82" s="18" t="s">
        <v>118</v>
      </c>
      <c r="B82" s="18"/>
      <c r="C82" s="18"/>
      <c r="D82" s="18"/>
      <c r="E82" s="18"/>
      <c r="F82" s="18"/>
      <c r="G82" s="18"/>
      <c r="H82" s="18"/>
    </row>
    <row r="83" customFormat="false" ht="12.85" hidden="false" customHeight="false" outlineLevel="0" collapsed="false">
      <c r="A83" s="18" t="s">
        <v>119</v>
      </c>
      <c r="B83" s="18"/>
      <c r="C83" s="18"/>
      <c r="D83" s="18"/>
      <c r="E83" s="18"/>
      <c r="F83" s="18"/>
      <c r="G83" s="18"/>
      <c r="H83" s="18"/>
    </row>
    <row r="84" customFormat="false" ht="12.85" hidden="false" customHeight="false" outlineLevel="0" collapsed="false">
      <c r="A84" s="18" t="s">
        <v>120</v>
      </c>
      <c r="B84" s="18"/>
      <c r="C84" s="18"/>
      <c r="D84" s="18"/>
      <c r="E84" s="18"/>
      <c r="F84" s="18"/>
      <c r="G84" s="18"/>
      <c r="H84" s="18"/>
    </row>
    <row r="85" customFormat="false" ht="12.8" hidden="false" customHeight="false" outlineLevel="0" collapsed="false">
      <c r="D85" s="0" t="n">
        <f aca="false">SUM(D81:D84)</f>
        <v>0</v>
      </c>
      <c r="E85" s="0" t="n">
        <f aca="false">SUM(E81:E84)</f>
        <v>0</v>
      </c>
    </row>
    <row r="86" customFormat="false" ht="12.8" hidden="false" customHeight="false" outlineLevel="0" collapsed="false">
      <c r="D86" s="2" t="n">
        <f aca="false">D85/raw!D10</f>
        <v>0</v>
      </c>
    </row>
    <row r="87" customFormat="false" ht="12.85" hidden="false" customHeight="false" outlineLevel="0" collapsed="false">
      <c r="A87" s="4" t="s">
        <v>121</v>
      </c>
      <c r="D87" s="2"/>
    </row>
    <row r="88" customFormat="false" ht="12.85" hidden="false" customHeight="false" outlineLevel="0" collapsed="false">
      <c r="A88" s="18" t="s">
        <v>15</v>
      </c>
      <c r="B88" s="18" t="s">
        <v>16</v>
      </c>
      <c r="C88" s="18" t="s">
        <v>17</v>
      </c>
      <c r="D88" s="18" t="s">
        <v>18</v>
      </c>
      <c r="E88" s="18" t="s">
        <v>19</v>
      </c>
      <c r="F88" s="18" t="s">
        <v>20</v>
      </c>
      <c r="G88" s="18" t="s">
        <v>21</v>
      </c>
      <c r="H88" s="18" t="s">
        <v>22</v>
      </c>
    </row>
    <row r="89" customFormat="false" ht="12.85" hidden="false" customHeight="false" outlineLevel="0" collapsed="false">
      <c r="A89" s="18" t="s">
        <v>122</v>
      </c>
      <c r="B89" s="18"/>
      <c r="C89" s="18"/>
      <c r="D89" s="18"/>
      <c r="E89" s="18"/>
      <c r="F89" s="18"/>
      <c r="G89" s="18"/>
      <c r="H89" s="18"/>
    </row>
    <row r="90" customFormat="false" ht="12.85" hidden="false" customHeight="false" outlineLevel="0" collapsed="false">
      <c r="A90" s="18" t="s">
        <v>123</v>
      </c>
      <c r="B90" s="18"/>
      <c r="C90" s="18"/>
      <c r="D90" s="18"/>
      <c r="E90" s="18"/>
      <c r="F90" s="18"/>
      <c r="G90" s="18"/>
      <c r="H90" s="18"/>
    </row>
    <row r="91" customFormat="false" ht="12.85" hidden="false" customHeight="false" outlineLevel="0" collapsed="false">
      <c r="A91" s="18" t="s">
        <v>124</v>
      </c>
      <c r="B91" s="18"/>
      <c r="C91" s="18"/>
      <c r="D91" s="18"/>
      <c r="E91" s="18"/>
      <c r="F91" s="18"/>
      <c r="G91" s="18"/>
      <c r="H91" s="18"/>
    </row>
    <row r="92" customFormat="false" ht="12.85" hidden="false" customHeight="false" outlineLevel="0" collapsed="false">
      <c r="A92" s="18" t="s">
        <v>125</v>
      </c>
      <c r="B92" s="18"/>
      <c r="C92" s="18"/>
      <c r="D92" s="18"/>
      <c r="E92" s="18"/>
      <c r="F92" s="18"/>
      <c r="G92" s="18"/>
      <c r="H92" s="18"/>
    </row>
    <row r="93" customFormat="false" ht="12.8" hidden="false" customHeight="false" outlineLevel="0" collapsed="false">
      <c r="D93" s="0" t="n">
        <f aca="false">SUM(D89:D92)</f>
        <v>0</v>
      </c>
      <c r="E93" s="0" t="n">
        <f aca="false">SUM(E89:E92)</f>
        <v>0</v>
      </c>
    </row>
    <row r="94" customFormat="false" ht="12.8" hidden="false" customHeight="false" outlineLevel="0" collapsed="false">
      <c r="D94" s="2" t="n">
        <f aca="false">D93/raw!D10</f>
        <v>0</v>
      </c>
    </row>
    <row r="95" customFormat="false" ht="15" hidden="false" customHeight="false" outlineLevel="0" collapsed="false">
      <c r="A95" s="12" t="s">
        <v>126</v>
      </c>
      <c r="B95" s="12"/>
      <c r="C95" s="12"/>
      <c r="D95" s="12"/>
      <c r="E95" s="19" t="n">
        <f aca="false">SUM(E9,E21,E29,38,48,58,63,76,82,89,E93)</f>
        <v>9405361773</v>
      </c>
    </row>
    <row r="96" customFormat="false" ht="12.8" hidden="false" customHeight="false" outlineLevel="0" collapsed="false">
      <c r="A96" s="0" t="s">
        <v>127</v>
      </c>
      <c r="E96" s="20" t="n">
        <f aca="false">E95/raw!B3</f>
        <v>51.1160965923913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5" activeCellId="0" sqref="E85"/>
    </sheetView>
  </sheetViews>
  <sheetFormatPr defaultRowHeight="12.8" zeroHeight="false" outlineLevelRow="0" outlineLevelCol="0"/>
  <cols>
    <col collapsed="false" customWidth="true" hidden="false" outlineLevel="0" max="1" min="1" style="0" width="49.74"/>
    <col collapsed="false" customWidth="false" hidden="false" outlineLevel="0" max="3" min="2" style="0" width="11.52"/>
    <col collapsed="false" customWidth="true" hidden="false" outlineLevel="0" max="4" min="4" style="0" width="14.72"/>
    <col collapsed="false" customWidth="true" hidden="false" outlineLevel="0" max="5" min="5" style="0" width="16.67"/>
    <col collapsed="false" customWidth="false" hidden="false" outlineLevel="0" max="1025" min="6" style="0" width="11.52"/>
  </cols>
  <sheetData>
    <row r="1" customFormat="false" ht="17.35" hidden="false" customHeight="false" outlineLevel="0" collapsed="false">
      <c r="A1" s="17" t="s">
        <v>70</v>
      </c>
    </row>
    <row r="2" customFormat="false" ht="12.8" hidden="false" customHeight="false" outlineLevel="0" collapsed="false">
      <c r="A2" s="0" t="s">
        <v>128</v>
      </c>
    </row>
    <row r="4" customFormat="false" ht="12.85" hidden="false" customHeight="false" outlineLevel="0" collapsed="false">
      <c r="A4" s="4" t="s">
        <v>13</v>
      </c>
    </row>
    <row r="5" customFormat="false" ht="12.8" hidden="fals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</row>
    <row r="6" customFormat="false" ht="12.8" hidden="false" customHeight="false" outlineLevel="0" collapsed="false">
      <c r="A6" s="21" t="s">
        <v>151</v>
      </c>
      <c r="B6" s="21" t="s">
        <v>33</v>
      </c>
      <c r="C6" s="21" t="s">
        <v>26</v>
      </c>
      <c r="D6" s="21" t="n">
        <v>1763973</v>
      </c>
      <c r="E6" s="22" t="n">
        <v>699809598</v>
      </c>
      <c r="F6" s="21" t="n">
        <v>44</v>
      </c>
      <c r="G6" s="21" t="n">
        <v>396.7</v>
      </c>
      <c r="H6" s="21" t="n">
        <v>700</v>
      </c>
    </row>
    <row r="7" customFormat="false" ht="12.8" hidden="false" customHeight="false" outlineLevel="0" collapsed="false">
      <c r="A7" s="0" t="s">
        <v>74</v>
      </c>
      <c r="D7" s="0" t="n">
        <f aca="false">SUM(D6:D6)</f>
        <v>1763973</v>
      </c>
      <c r="E7" s="2" t="n">
        <f aca="false">SUM(E6:E6)</f>
        <v>699809598</v>
      </c>
    </row>
    <row r="8" customFormat="false" ht="12.8" hidden="false" customHeight="false" outlineLevel="0" collapsed="false">
      <c r="D8" s="2" t="n">
        <f aca="false">D7/raw!B10</f>
        <v>0.79314730212525</v>
      </c>
      <c r="E8" s="2"/>
    </row>
    <row r="9" customFormat="false" ht="12.8" hidden="false" customHeight="false" outlineLevel="0" collapsed="false">
      <c r="E9" s="2"/>
    </row>
    <row r="10" customFormat="false" ht="12.85" hidden="false" customHeight="false" outlineLevel="0" collapsed="false">
      <c r="A10" s="4" t="s">
        <v>30</v>
      </c>
      <c r="E10" s="2"/>
    </row>
    <row r="11" customFormat="false" ht="12.8" hidden="false" customHeight="false" outlineLevel="0" collapsed="false">
      <c r="A11" s="0" t="s">
        <v>75</v>
      </c>
      <c r="B11" s="0" t="s">
        <v>33</v>
      </c>
      <c r="C11" s="0" t="s">
        <v>26</v>
      </c>
      <c r="D11" s="0" t="n">
        <v>30984188</v>
      </c>
      <c r="E11" s="2" t="n">
        <v>2666124510</v>
      </c>
      <c r="F11" s="0" t="n">
        <v>34</v>
      </c>
      <c r="G11" s="0" t="n">
        <v>86</v>
      </c>
      <c r="H11" s="0" t="n">
        <v>125</v>
      </c>
    </row>
    <row r="12" customFormat="false" ht="12.8" hidden="false" customHeight="false" outlineLevel="0" collapsed="false">
      <c r="A12" s="0" t="s">
        <v>76</v>
      </c>
      <c r="B12" s="0" t="s">
        <v>33</v>
      </c>
      <c r="C12" s="0" t="s">
        <v>26</v>
      </c>
      <c r="D12" s="0" t="n">
        <v>30984188</v>
      </c>
      <c r="E12" s="2" t="n">
        <v>2690599062</v>
      </c>
      <c r="F12" s="0" t="n">
        <v>33</v>
      </c>
      <c r="G12" s="0" t="n">
        <v>86.8</v>
      </c>
      <c r="H12" s="0" t="n">
        <v>127</v>
      </c>
    </row>
    <row r="13" customFormat="false" ht="12.8" hidden="false" customHeight="false" outlineLevel="0" collapsed="false">
      <c r="A13" s="0" t="s">
        <v>77</v>
      </c>
      <c r="B13" s="0" t="s">
        <v>33</v>
      </c>
      <c r="C13" s="0" t="s">
        <v>26</v>
      </c>
      <c r="D13" s="0" t="n">
        <v>14041228</v>
      </c>
      <c r="E13" s="2" t="n">
        <v>1242850185</v>
      </c>
      <c r="F13" s="0" t="n">
        <v>33</v>
      </c>
      <c r="G13" s="0" t="n">
        <v>88.5</v>
      </c>
      <c r="H13" s="0" t="n">
        <v>124</v>
      </c>
    </row>
    <row r="14" customFormat="false" ht="12.8" hidden="false" customHeight="false" outlineLevel="0" collapsed="false">
      <c r="A14" s="0" t="s">
        <v>78</v>
      </c>
      <c r="B14" s="0" t="s">
        <v>33</v>
      </c>
      <c r="C14" s="0" t="s">
        <v>26</v>
      </c>
      <c r="D14" s="0" t="n">
        <v>14041228</v>
      </c>
      <c r="E14" s="2" t="n">
        <v>1252053964</v>
      </c>
      <c r="F14" s="0" t="n">
        <v>32</v>
      </c>
      <c r="G14" s="0" t="n">
        <v>89.2</v>
      </c>
      <c r="H14" s="0" t="n">
        <v>132</v>
      </c>
    </row>
    <row r="15" customFormat="false" ht="12.8" hidden="false" customHeight="false" outlineLevel="0" collapsed="false">
      <c r="D15" s="0" t="n">
        <f aca="false">SUM(D11:D14)</f>
        <v>90050832</v>
      </c>
      <c r="E15" s="2" t="n">
        <f aca="false">SUM(E11:E14)</f>
        <v>7851627721</v>
      </c>
    </row>
    <row r="16" customFormat="false" ht="12.8" hidden="false" customHeight="false" outlineLevel="0" collapsed="false">
      <c r="A16" s="0" t="s">
        <v>81</v>
      </c>
      <c r="D16" s="2" t="n">
        <f aca="false">D15/raw!C10</f>
        <v>10.6273342536839</v>
      </c>
      <c r="E16" s="2"/>
    </row>
    <row r="17" customFormat="false" ht="12.85" hidden="false" customHeight="false" outlineLevel="0" collapsed="false">
      <c r="A17" s="4" t="s">
        <v>152</v>
      </c>
      <c r="D17" s="2"/>
      <c r="E17" s="2"/>
    </row>
    <row r="18" customFormat="false" ht="12.8" hidden="false" customHeight="false" outlineLevel="0" collapsed="false">
      <c r="A18" s="0" t="s">
        <v>15</v>
      </c>
      <c r="B18" s="0" t="s">
        <v>16</v>
      </c>
      <c r="C18" s="0" t="s">
        <v>17</v>
      </c>
      <c r="D18" s="0" t="s">
        <v>18</v>
      </c>
      <c r="E18" s="2" t="s">
        <v>19</v>
      </c>
      <c r="F18" s="0" t="s">
        <v>20</v>
      </c>
      <c r="G18" s="0" t="s">
        <v>21</v>
      </c>
      <c r="H18" s="0" t="s">
        <v>22</v>
      </c>
    </row>
    <row r="19" customFormat="false" ht="12.8" hidden="false" customHeight="false" outlineLevel="0" collapsed="false">
      <c r="A19" s="0" t="s">
        <v>153</v>
      </c>
      <c r="B19" s="0" t="s">
        <v>33</v>
      </c>
      <c r="C19" s="0" t="s">
        <v>26</v>
      </c>
      <c r="D19" s="0" t="n">
        <v>3250574</v>
      </c>
      <c r="E19" s="2" t="n">
        <v>269324681</v>
      </c>
      <c r="F19" s="0" t="n">
        <v>36</v>
      </c>
      <c r="G19" s="0" t="n">
        <v>82.9</v>
      </c>
      <c r="H19" s="0" t="n">
        <v>113</v>
      </c>
    </row>
    <row r="20" customFormat="false" ht="12.8" hidden="false" customHeight="false" outlineLevel="0" collapsed="false">
      <c r="A20" s="0" t="s">
        <v>154</v>
      </c>
      <c r="B20" s="0" t="s">
        <v>33</v>
      </c>
      <c r="C20" s="0" t="s">
        <v>26</v>
      </c>
      <c r="D20" s="0" t="n">
        <v>967319</v>
      </c>
      <c r="E20" s="2" t="n">
        <v>77226386</v>
      </c>
      <c r="F20" s="0" t="n">
        <v>37</v>
      </c>
      <c r="G20" s="0" t="n">
        <v>79.8</v>
      </c>
      <c r="H20" s="0" t="n">
        <v>117</v>
      </c>
    </row>
    <row r="21" customFormat="false" ht="12.8" hidden="false" customHeight="false" outlineLevel="0" collapsed="false">
      <c r="D21" s="0" t="n">
        <f aca="false">SUM(D19)</f>
        <v>3250574</v>
      </c>
      <c r="E21" s="2" t="n">
        <f aca="false">SUM(E19)</f>
        <v>269324681</v>
      </c>
    </row>
    <row r="22" customFormat="false" ht="12.8" hidden="false" customHeight="false" outlineLevel="0" collapsed="false">
      <c r="D22" s="2" t="n">
        <f aca="false">D21/raw!C10</f>
        <v>0.383615960531428</v>
      </c>
      <c r="E22" s="2"/>
    </row>
    <row r="23" customFormat="false" ht="12.85" hidden="false" customHeight="false" outlineLevel="0" collapsed="false">
      <c r="A23" s="4" t="s">
        <v>37</v>
      </c>
      <c r="E23" s="2"/>
    </row>
    <row r="24" customFormat="false" ht="12.8" hidden="false" customHeight="false" outlineLevel="0" collapsed="false">
      <c r="A24" s="0" t="s">
        <v>15</v>
      </c>
      <c r="B24" s="0" t="s">
        <v>16</v>
      </c>
      <c r="C24" s="0" t="s">
        <v>17</v>
      </c>
      <c r="D24" s="0" t="s">
        <v>18</v>
      </c>
      <c r="E24" s="2" t="s">
        <v>19</v>
      </c>
      <c r="F24" s="0" t="s">
        <v>20</v>
      </c>
      <c r="G24" s="0" t="s">
        <v>21</v>
      </c>
      <c r="H24" s="0" t="s">
        <v>22</v>
      </c>
    </row>
    <row r="25" customFormat="false" ht="12.8" hidden="false" customHeight="false" outlineLevel="0" collapsed="false">
      <c r="A25" s="21" t="s">
        <v>155</v>
      </c>
      <c r="B25" s="21" t="s">
        <v>33</v>
      </c>
      <c r="C25" s="21" t="s">
        <v>26</v>
      </c>
      <c r="D25" s="21" t="n">
        <v>17177815</v>
      </c>
      <c r="E25" s="2" t="n">
        <v>1181524197</v>
      </c>
      <c r="F25" s="21" t="n">
        <v>34</v>
      </c>
      <c r="G25" s="21" t="n">
        <v>68.8</v>
      </c>
      <c r="H25" s="21" t="n">
        <v>109</v>
      </c>
    </row>
    <row r="26" customFormat="false" ht="12.8" hidden="false" customHeight="false" outlineLevel="0" collapsed="false">
      <c r="A26" s="0" t="s">
        <v>74</v>
      </c>
      <c r="D26" s="0" t="n">
        <f aca="false">SUM(D25:D25)</f>
        <v>17177815</v>
      </c>
      <c r="E26" s="2" t="n">
        <f aca="false">SUM(E25:E25)</f>
        <v>1181524197</v>
      </c>
    </row>
    <row r="27" customFormat="false" ht="12.8" hidden="false" customHeight="false" outlineLevel="0" collapsed="false">
      <c r="D27" s="2" t="n">
        <f aca="false">D26/raw!D10</f>
        <v>1.52042767391652</v>
      </c>
      <c r="E27" s="2"/>
    </row>
    <row r="28" customFormat="false" ht="12.85" hidden="false" customHeight="false" outlineLevel="0" collapsed="false">
      <c r="A28" s="4" t="s">
        <v>41</v>
      </c>
      <c r="E28" s="2"/>
    </row>
    <row r="29" customFormat="false" ht="12.8" hidden="false" customHeight="false" outlineLevel="0" collapsed="false">
      <c r="A29" s="0" t="s">
        <v>15</v>
      </c>
      <c r="B29" s="0" t="s">
        <v>16</v>
      </c>
      <c r="C29" s="0" t="s">
        <v>17</v>
      </c>
      <c r="D29" s="0" t="s">
        <v>18</v>
      </c>
      <c r="E29" s="2" t="s">
        <v>19</v>
      </c>
      <c r="F29" s="0" t="s">
        <v>20</v>
      </c>
      <c r="G29" s="0" t="s">
        <v>21</v>
      </c>
      <c r="H29" s="0" t="s">
        <v>22</v>
      </c>
    </row>
    <row r="30" customFormat="false" ht="12.8" hidden="false" customHeight="false" outlineLevel="0" collapsed="false">
      <c r="A30" s="0" t="s">
        <v>131</v>
      </c>
      <c r="B30" s="0" t="s">
        <v>33</v>
      </c>
      <c r="C30" s="0" t="s">
        <v>26</v>
      </c>
      <c r="D30" s="0" t="n">
        <v>3480706</v>
      </c>
      <c r="E30" s="2" t="n">
        <v>242519315</v>
      </c>
      <c r="F30" s="0" t="n">
        <v>36</v>
      </c>
      <c r="G30" s="0" t="n">
        <v>69.7</v>
      </c>
      <c r="H30" s="0" t="n">
        <v>100</v>
      </c>
    </row>
    <row r="31" customFormat="false" ht="12.8" hidden="false" customHeight="false" outlineLevel="0" collapsed="false">
      <c r="A31" s="0" t="s">
        <v>132</v>
      </c>
      <c r="B31" s="0" t="s">
        <v>33</v>
      </c>
      <c r="C31" s="0" t="s">
        <v>26</v>
      </c>
      <c r="D31" s="0" t="n">
        <v>3480706</v>
      </c>
      <c r="E31" s="2" t="n">
        <v>243389457</v>
      </c>
      <c r="F31" s="0" t="n">
        <v>34</v>
      </c>
      <c r="G31" s="0" t="n">
        <v>69.9</v>
      </c>
      <c r="H31" s="0" t="n">
        <v>111</v>
      </c>
    </row>
    <row r="32" customFormat="false" ht="12.8" hidden="false" customHeight="false" outlineLevel="0" collapsed="false">
      <c r="A32" s="0" t="s">
        <v>133</v>
      </c>
      <c r="B32" s="0" t="s">
        <v>33</v>
      </c>
      <c r="C32" s="0" t="s">
        <v>26</v>
      </c>
      <c r="D32" s="0" t="n">
        <v>4195612</v>
      </c>
      <c r="E32" s="2" t="n">
        <v>294008291</v>
      </c>
      <c r="F32" s="0" t="n">
        <v>37</v>
      </c>
      <c r="G32" s="0" t="n">
        <v>70.1</v>
      </c>
      <c r="H32" s="0" t="n">
        <v>98</v>
      </c>
    </row>
    <row r="33" customFormat="false" ht="12.8" hidden="false" customHeight="false" outlineLevel="0" collapsed="false">
      <c r="A33" s="0" t="s">
        <v>134</v>
      </c>
      <c r="B33" s="0" t="s">
        <v>33</v>
      </c>
      <c r="C33" s="0" t="s">
        <v>26</v>
      </c>
      <c r="D33" s="0" t="n">
        <v>4195612</v>
      </c>
      <c r="E33" s="2" t="n">
        <v>292817821</v>
      </c>
      <c r="F33" s="0" t="n">
        <v>35</v>
      </c>
      <c r="G33" s="0" t="n">
        <v>69.8</v>
      </c>
      <c r="H33" s="0" t="n">
        <v>121</v>
      </c>
    </row>
    <row r="34" customFormat="false" ht="12.8" hidden="false" customHeight="false" outlineLevel="0" collapsed="false">
      <c r="A34" s="0" t="s">
        <v>135</v>
      </c>
      <c r="B34" s="0" t="s">
        <v>33</v>
      </c>
      <c r="C34" s="0" t="s">
        <v>26</v>
      </c>
      <c r="D34" s="0" t="n">
        <v>4916471</v>
      </c>
      <c r="E34" s="2" t="n">
        <v>347181751</v>
      </c>
      <c r="F34" s="0" t="n">
        <v>35</v>
      </c>
      <c r="G34" s="0" t="n">
        <v>70.6</v>
      </c>
      <c r="H34" s="0" t="n">
        <v>118</v>
      </c>
    </row>
    <row r="35" customFormat="false" ht="12.8" hidden="false" customHeight="false" outlineLevel="0" collapsed="false">
      <c r="A35" s="0" t="s">
        <v>136</v>
      </c>
      <c r="B35" s="0" t="s">
        <v>33</v>
      </c>
      <c r="C35" s="0" t="s">
        <v>26</v>
      </c>
      <c r="D35" s="0" t="n">
        <v>4916471</v>
      </c>
      <c r="E35" s="2" t="n">
        <v>343855976</v>
      </c>
      <c r="F35" s="0" t="n">
        <v>35</v>
      </c>
      <c r="G35" s="0" t="n">
        <v>69.9</v>
      </c>
      <c r="H35" s="0" t="n">
        <v>108</v>
      </c>
    </row>
    <row r="36" customFormat="false" ht="12.8" hidden="false" customHeight="false" outlineLevel="0" collapsed="false">
      <c r="D36" s="0" t="n">
        <f aca="false">SUM(D30:D35)</f>
        <v>25185578</v>
      </c>
      <c r="E36" s="2" t="n">
        <f aca="false">SUM(E30:E35)</f>
        <v>1763772611</v>
      </c>
    </row>
    <row r="37" customFormat="false" ht="12.8" hidden="false" customHeight="false" outlineLevel="0" collapsed="false">
      <c r="D37" s="2" t="n">
        <f aca="false">D36/raw!D10</f>
        <v>2.22920375931299</v>
      </c>
      <c r="E37" s="2"/>
    </row>
    <row r="38" customFormat="false" ht="12.85" hidden="false" customHeight="false" outlineLevel="0" collapsed="false">
      <c r="A38" s="4" t="s">
        <v>91</v>
      </c>
      <c r="E38" s="2"/>
    </row>
    <row r="39" customFormat="false" ht="12.8" hidden="false" customHeight="false" outlineLevel="0" collapsed="false">
      <c r="A39" s="0" t="s">
        <v>15</v>
      </c>
      <c r="B39" s="0" t="s">
        <v>16</v>
      </c>
      <c r="C39" s="0" t="s">
        <v>17</v>
      </c>
      <c r="D39" s="0" t="s">
        <v>18</v>
      </c>
      <c r="E39" s="2" t="s">
        <v>19</v>
      </c>
      <c r="F39" s="0" t="s">
        <v>20</v>
      </c>
      <c r="G39" s="0" t="s">
        <v>21</v>
      </c>
      <c r="H39" s="0" t="s">
        <v>22</v>
      </c>
    </row>
    <row r="40" customFormat="false" ht="12.8" hidden="false" customHeight="false" outlineLevel="0" collapsed="false">
      <c r="A40" s="21" t="s">
        <v>156</v>
      </c>
      <c r="B40" s="21" t="s">
        <v>33</v>
      </c>
      <c r="C40" s="21" t="s">
        <v>26</v>
      </c>
      <c r="D40" s="21" t="n">
        <v>3463191</v>
      </c>
      <c r="E40" s="2" t="n">
        <v>224602737</v>
      </c>
      <c r="F40" s="21" t="n">
        <v>35</v>
      </c>
      <c r="G40" s="21" t="n">
        <v>64.9</v>
      </c>
      <c r="H40" s="21" t="n">
        <v>132</v>
      </c>
    </row>
    <row r="41" customFormat="false" ht="12.8" hidden="false" customHeight="false" outlineLevel="0" collapsed="false">
      <c r="D41" s="0" t="n">
        <f aca="false">SUM(D40:D40)</f>
        <v>3463191</v>
      </c>
      <c r="E41" s="2" t="n">
        <f aca="false">SUM(E40:E40)</f>
        <v>224602737</v>
      </c>
    </row>
    <row r="42" customFormat="false" ht="12.8" hidden="false" customHeight="false" outlineLevel="0" collapsed="false">
      <c r="D42" s="2" t="n">
        <f aca="false">D41/raw!D10</f>
        <v>0.306530920053488</v>
      </c>
      <c r="E42" s="2"/>
    </row>
    <row r="43" customFormat="false" ht="12.85" hidden="false" customHeight="false" outlineLevel="0" collapsed="false">
      <c r="A43" s="4" t="s">
        <v>49</v>
      </c>
      <c r="E43" s="2"/>
    </row>
    <row r="44" customFormat="false" ht="12.8" hidden="false" customHeight="false" outlineLevel="0" collapsed="false">
      <c r="A44" s="0" t="s">
        <v>15</v>
      </c>
      <c r="B44" s="0" t="s">
        <v>16</v>
      </c>
      <c r="C44" s="0" t="s">
        <v>17</v>
      </c>
      <c r="D44" s="0" t="s">
        <v>18</v>
      </c>
      <c r="E44" s="2" t="s">
        <v>19</v>
      </c>
      <c r="F44" s="0" t="s">
        <v>20</v>
      </c>
      <c r="G44" s="0" t="s">
        <v>21</v>
      </c>
      <c r="H44" s="0" t="s">
        <v>22</v>
      </c>
    </row>
    <row r="45" customFormat="false" ht="12.85" hidden="false" customHeight="false" outlineLevel="0" collapsed="false">
      <c r="A45" s="18" t="s">
        <v>143</v>
      </c>
      <c r="B45" s="18" t="s">
        <v>33</v>
      </c>
      <c r="C45" s="18" t="s">
        <v>26</v>
      </c>
      <c r="D45" s="18" t="n">
        <v>7358738</v>
      </c>
      <c r="E45" s="23" t="n">
        <v>531189838</v>
      </c>
      <c r="F45" s="18" t="n">
        <v>34</v>
      </c>
      <c r="G45" s="18" t="n">
        <v>72.2</v>
      </c>
      <c r="H45" s="18" t="n">
        <v>106</v>
      </c>
    </row>
    <row r="46" customFormat="false" ht="12.85" hidden="false" customHeight="false" outlineLevel="0" collapsed="false">
      <c r="A46" s="18" t="s">
        <v>144</v>
      </c>
      <c r="B46" s="18" t="s">
        <v>33</v>
      </c>
      <c r="C46" s="18" t="s">
        <v>26</v>
      </c>
      <c r="D46" s="18" t="n">
        <v>7358738</v>
      </c>
      <c r="E46" s="23" t="n">
        <v>530669192</v>
      </c>
      <c r="F46" s="18" t="n">
        <v>33</v>
      </c>
      <c r="G46" s="18" t="n">
        <v>72.1</v>
      </c>
      <c r="H46" s="18" t="n">
        <v>131</v>
      </c>
    </row>
    <row r="47" customFormat="false" ht="12.85" hidden="false" customHeight="false" outlineLevel="0" collapsed="false">
      <c r="A47" s="18" t="s">
        <v>145</v>
      </c>
      <c r="B47" s="18" t="s">
        <v>33</v>
      </c>
      <c r="C47" s="18" t="s">
        <v>26</v>
      </c>
      <c r="D47" s="18" t="n">
        <v>6278026</v>
      </c>
      <c r="E47" s="23" t="n">
        <v>449657724</v>
      </c>
      <c r="F47" s="18" t="n">
        <v>34</v>
      </c>
      <c r="G47" s="18" t="n">
        <v>71.6</v>
      </c>
      <c r="H47" s="18" t="n">
        <v>115</v>
      </c>
    </row>
    <row r="48" customFormat="false" ht="12.85" hidden="false" customHeight="false" outlineLevel="0" collapsed="false">
      <c r="A48" s="18" t="s">
        <v>146</v>
      </c>
      <c r="B48" s="18" t="s">
        <v>33</v>
      </c>
      <c r="C48" s="18" t="s">
        <v>26</v>
      </c>
      <c r="D48" s="18" t="n">
        <v>6278026</v>
      </c>
      <c r="E48" s="23" t="n">
        <v>451567016</v>
      </c>
      <c r="F48" s="18" t="n">
        <v>33</v>
      </c>
      <c r="G48" s="18" t="n">
        <v>71.9</v>
      </c>
      <c r="H48" s="18" t="n">
        <v>121</v>
      </c>
    </row>
    <row r="49" customFormat="false" ht="12.85" hidden="false" customHeight="false" outlineLevel="0" collapsed="false">
      <c r="A49" s="18" t="s">
        <v>147</v>
      </c>
      <c r="B49" s="18" t="s">
        <v>33</v>
      </c>
      <c r="C49" s="18" t="s">
        <v>26</v>
      </c>
      <c r="D49" s="18" t="n">
        <v>6543084</v>
      </c>
      <c r="E49" s="23" t="n">
        <v>471460253</v>
      </c>
      <c r="F49" s="18" t="n">
        <v>34</v>
      </c>
      <c r="G49" s="18" t="n">
        <v>72.1</v>
      </c>
      <c r="H49" s="18" t="n">
        <v>123</v>
      </c>
    </row>
    <row r="50" customFormat="false" ht="12.85" hidden="false" customHeight="false" outlineLevel="0" collapsed="false">
      <c r="A50" s="18" t="s">
        <v>148</v>
      </c>
      <c r="B50" s="18" t="s">
        <v>33</v>
      </c>
      <c r="C50" s="18" t="s">
        <v>26</v>
      </c>
      <c r="D50" s="18" t="n">
        <v>6543084</v>
      </c>
      <c r="E50" s="23" t="n">
        <v>471560876</v>
      </c>
      <c r="F50" s="18" t="n">
        <v>33</v>
      </c>
      <c r="G50" s="18" t="n">
        <v>72.1</v>
      </c>
      <c r="H50" s="18" t="n">
        <v>117</v>
      </c>
    </row>
    <row r="51" customFormat="false" ht="12.8" hidden="false" customHeight="false" outlineLevel="0" collapsed="false">
      <c r="D51" s="0" t="n">
        <f aca="false">SUM(D45:D50)</f>
        <v>40359696</v>
      </c>
      <c r="E51" s="2" t="n">
        <f aca="false">SUM(E45:E50)</f>
        <v>2906104899</v>
      </c>
    </row>
    <row r="52" customFormat="false" ht="12.8" hidden="false" customHeight="false" outlineLevel="0" collapsed="false">
      <c r="D52" s="2" t="n">
        <f aca="false">D51/raw!D10</f>
        <v>3.57228196422292</v>
      </c>
      <c r="E52" s="2"/>
    </row>
    <row r="53" customFormat="false" ht="12.85" hidden="false" customHeight="false" outlineLevel="0" collapsed="false">
      <c r="A53" s="4" t="s">
        <v>104</v>
      </c>
      <c r="E53" s="2"/>
    </row>
    <row r="54" customFormat="false" ht="12.8" hidden="false" customHeight="false" outlineLevel="0" collapsed="false">
      <c r="A54" s="0" t="s">
        <v>15</v>
      </c>
      <c r="B54" s="0" t="s">
        <v>16</v>
      </c>
      <c r="C54" s="0" t="s">
        <v>17</v>
      </c>
      <c r="D54" s="0" t="s">
        <v>18</v>
      </c>
      <c r="E54" s="2" t="s">
        <v>19</v>
      </c>
      <c r="F54" s="0" t="s">
        <v>20</v>
      </c>
      <c r="G54" s="0" t="s">
        <v>21</v>
      </c>
      <c r="H54" s="0" t="s">
        <v>22</v>
      </c>
    </row>
    <row r="55" customFormat="false" ht="12.8" hidden="false" customHeight="false" outlineLevel="0" collapsed="false">
      <c r="A55" s="21" t="s">
        <v>149</v>
      </c>
      <c r="B55" s="21" t="s">
        <v>33</v>
      </c>
      <c r="C55" s="21" t="s">
        <v>26</v>
      </c>
      <c r="D55" s="21" t="n">
        <v>5074354</v>
      </c>
      <c r="E55" s="22" t="n">
        <v>349212016</v>
      </c>
      <c r="F55" s="21" t="n">
        <v>33</v>
      </c>
      <c r="G55" s="21" t="n">
        <v>68.8</v>
      </c>
      <c r="H55" s="21" t="n">
        <v>117</v>
      </c>
    </row>
    <row r="56" customFormat="false" ht="12.8" hidden="false" customHeight="false" outlineLevel="0" collapsed="false">
      <c r="A56" s="0" t="s">
        <v>150</v>
      </c>
      <c r="D56" s="0" t="n">
        <f aca="false">SUM(D55:D55)</f>
        <v>5074354</v>
      </c>
      <c r="E56" s="2" t="n">
        <f aca="false">SUM(E55:E55)</f>
        <v>349212016</v>
      </c>
    </row>
    <row r="57" customFormat="false" ht="12.8" hidden="false" customHeight="false" outlineLevel="0" collapsed="false">
      <c r="D57" s="2" t="n">
        <f aca="false">D56/raw!D10</f>
        <v>0.44913676441672</v>
      </c>
      <c r="E57" s="2"/>
    </row>
    <row r="58" customFormat="false" ht="12.85" hidden="false" customHeight="false" outlineLevel="0" collapsed="false">
      <c r="A58" s="4" t="s">
        <v>50</v>
      </c>
      <c r="E58" s="2"/>
    </row>
    <row r="59" customFormat="false" ht="12.8" hidden="false" customHeight="false" outlineLevel="0" collapsed="false">
      <c r="A59" s="0" t="s">
        <v>15</v>
      </c>
      <c r="B59" s="0" t="s">
        <v>16</v>
      </c>
      <c r="C59" s="0" t="s">
        <v>17</v>
      </c>
      <c r="D59" s="0" t="s">
        <v>18</v>
      </c>
      <c r="E59" s="2" t="s">
        <v>19</v>
      </c>
      <c r="F59" s="0" t="s">
        <v>20</v>
      </c>
      <c r="G59" s="0" t="s">
        <v>21</v>
      </c>
      <c r="H59" s="0" t="s">
        <v>22</v>
      </c>
    </row>
    <row r="60" customFormat="false" ht="12.8" hidden="false" customHeight="false" outlineLevel="0" collapsed="false">
      <c r="A60" s="21" t="s">
        <v>157</v>
      </c>
      <c r="B60" s="21" t="s">
        <v>33</v>
      </c>
      <c r="C60" s="21" t="s">
        <v>26</v>
      </c>
      <c r="D60" s="21" t="n">
        <v>13145592</v>
      </c>
      <c r="E60" s="2" t="n">
        <v>941453189</v>
      </c>
      <c r="F60" s="21" t="n">
        <v>32</v>
      </c>
      <c r="G60" s="21" t="n">
        <v>71.6</v>
      </c>
      <c r="H60" s="21" t="n">
        <v>123</v>
      </c>
    </row>
    <row r="61" customFormat="false" ht="12.8" hidden="false" customHeight="false" outlineLevel="0" collapsed="false">
      <c r="D61" s="0" t="n">
        <f aca="false">SUM(D60:D60)</f>
        <v>13145592</v>
      </c>
      <c r="E61" s="2" t="n">
        <f aca="false">SUM(E60:E60)</f>
        <v>941453189</v>
      </c>
    </row>
    <row r="62" customFormat="false" ht="12.8" hidden="false" customHeight="false" outlineLevel="0" collapsed="false">
      <c r="D62" s="2" t="n">
        <f aca="false">D61/raw!D10</f>
        <v>1.16353109326277</v>
      </c>
      <c r="E62" s="2"/>
    </row>
    <row r="63" customFormat="false" ht="12.85" hidden="false" customHeight="false" outlineLevel="0" collapsed="false">
      <c r="A63" s="4" t="s">
        <v>55</v>
      </c>
      <c r="E63" s="2"/>
    </row>
    <row r="64" customFormat="false" ht="12.85" hidden="false" customHeight="false" outlineLevel="0" collapsed="false">
      <c r="A64" s="18" t="s">
        <v>15</v>
      </c>
      <c r="B64" s="18" t="s">
        <v>16</v>
      </c>
      <c r="C64" s="18" t="s">
        <v>17</v>
      </c>
      <c r="D64" s="18" t="s">
        <v>18</v>
      </c>
      <c r="E64" s="23" t="s">
        <v>19</v>
      </c>
      <c r="F64" s="18" t="s">
        <v>20</v>
      </c>
      <c r="G64" s="18" t="s">
        <v>21</v>
      </c>
      <c r="H64" s="18" t="s">
        <v>22</v>
      </c>
    </row>
    <row r="65" customFormat="false" ht="12.8" hidden="false" customHeight="false" outlineLevel="0" collapsed="false">
      <c r="A65" s="21" t="s">
        <v>158</v>
      </c>
      <c r="B65" s="21" t="s">
        <v>33</v>
      </c>
      <c r="C65" s="21" t="s">
        <v>26</v>
      </c>
      <c r="D65" s="21" t="n">
        <v>3057995</v>
      </c>
      <c r="E65" s="2" t="n">
        <v>217235042</v>
      </c>
      <c r="F65" s="21" t="n">
        <v>36</v>
      </c>
      <c r="G65" s="21" t="n">
        <v>71</v>
      </c>
      <c r="H65" s="21" t="n">
        <v>119</v>
      </c>
    </row>
    <row r="66" customFormat="false" ht="12.8" hidden="false" customHeight="false" outlineLevel="0" collapsed="false">
      <c r="D66" s="0" t="n">
        <f aca="false">SUM(D65:D65)</f>
        <v>3057995</v>
      </c>
      <c r="E66" s="2" t="n">
        <f aca="false">SUM(E65:E65)</f>
        <v>217235042</v>
      </c>
    </row>
    <row r="67" customFormat="false" ht="12.8" hidden="false" customHeight="false" outlineLevel="0" collapsed="false">
      <c r="D67" s="2" t="n">
        <f aca="false">D66/raw!D10</f>
        <v>0.270666567587224</v>
      </c>
      <c r="E67" s="2"/>
    </row>
    <row r="68" customFormat="false" ht="12.85" hidden="false" customHeight="false" outlineLevel="0" collapsed="false">
      <c r="A68" s="4" t="s">
        <v>58</v>
      </c>
      <c r="E68" s="2"/>
    </row>
    <row r="69" customFormat="false" ht="12.85" hidden="false" customHeight="false" outlineLevel="0" collapsed="false">
      <c r="A69" s="18" t="s">
        <v>15</v>
      </c>
      <c r="B69" s="18" t="s">
        <v>16</v>
      </c>
      <c r="C69" s="18" t="s">
        <v>17</v>
      </c>
      <c r="D69" s="18" t="s">
        <v>18</v>
      </c>
      <c r="E69" s="23" t="s">
        <v>19</v>
      </c>
      <c r="F69" s="18" t="s">
        <v>20</v>
      </c>
      <c r="G69" s="18" t="s">
        <v>21</v>
      </c>
      <c r="H69" s="18" t="s">
        <v>22</v>
      </c>
    </row>
    <row r="70" customFormat="false" ht="12.8" hidden="false" customHeight="false" outlineLevel="0" collapsed="false">
      <c r="A70" s="0" t="s">
        <v>159</v>
      </c>
      <c r="B70" s="0" t="s">
        <v>33</v>
      </c>
      <c r="C70" s="0" t="s">
        <v>26</v>
      </c>
      <c r="D70" s="0" t="n">
        <v>1199919</v>
      </c>
      <c r="E70" s="2" t="n">
        <v>83206466</v>
      </c>
      <c r="F70" s="0" t="n">
        <v>33</v>
      </c>
      <c r="G70" s="0" t="n">
        <v>69.3</v>
      </c>
      <c r="H70" s="0" t="n">
        <v>94</v>
      </c>
    </row>
    <row r="71" customFormat="false" ht="12.8" hidden="false" customHeight="false" outlineLevel="0" collapsed="false">
      <c r="A71" s="0" t="s">
        <v>160</v>
      </c>
      <c r="B71" s="0" t="s">
        <v>33</v>
      </c>
      <c r="C71" s="0" t="s">
        <v>26</v>
      </c>
      <c r="D71" s="0" t="n">
        <v>1199919</v>
      </c>
      <c r="E71" s="2" t="n">
        <v>83281382</v>
      </c>
      <c r="F71" s="0" t="n">
        <v>35</v>
      </c>
      <c r="G71" s="0" t="n">
        <v>69.4</v>
      </c>
      <c r="H71" s="0" t="n">
        <v>103</v>
      </c>
    </row>
    <row r="72" customFormat="false" ht="12.8" hidden="false" customHeight="false" outlineLevel="0" collapsed="false">
      <c r="A72" s="0" t="s">
        <v>161</v>
      </c>
      <c r="B72" s="0" t="s">
        <v>33</v>
      </c>
      <c r="C72" s="0" t="s">
        <v>26</v>
      </c>
      <c r="D72" s="0" t="n">
        <v>1457225</v>
      </c>
      <c r="E72" s="2" t="n">
        <v>101791097</v>
      </c>
      <c r="F72" s="0" t="n">
        <v>32</v>
      </c>
      <c r="G72" s="0" t="n">
        <v>69.9</v>
      </c>
      <c r="H72" s="0" t="n">
        <v>106</v>
      </c>
    </row>
    <row r="73" customFormat="false" ht="12.8" hidden="false" customHeight="false" outlineLevel="0" collapsed="false">
      <c r="A73" s="0" t="s">
        <v>162</v>
      </c>
      <c r="B73" s="0" t="s">
        <v>33</v>
      </c>
      <c r="C73" s="0" t="s">
        <v>26</v>
      </c>
      <c r="D73" s="0" t="n">
        <v>1457225</v>
      </c>
      <c r="E73" s="2" t="n">
        <v>102628939</v>
      </c>
      <c r="F73" s="0" t="n">
        <v>34</v>
      </c>
      <c r="G73" s="0" t="n">
        <v>70.4</v>
      </c>
      <c r="H73" s="0" t="n">
        <v>119</v>
      </c>
    </row>
    <row r="74" customFormat="false" ht="12.8" hidden="false" customHeight="false" outlineLevel="0" collapsed="false">
      <c r="D74" s="0" t="n">
        <f aca="false">SUM(D70:D73)</f>
        <v>5314288</v>
      </c>
      <c r="E74" s="2" t="n">
        <f aca="false">SUM(E70:E73)</f>
        <v>370907884</v>
      </c>
    </row>
    <row r="75" customFormat="false" ht="12.8" hidden="false" customHeight="false" outlineLevel="0" collapsed="false">
      <c r="D75" s="2" t="n">
        <f aca="false">D74/raw!D10</f>
        <v>0.470373591889449</v>
      </c>
      <c r="E75" s="2"/>
    </row>
    <row r="76" customFormat="false" ht="12.85" hidden="false" customHeight="false" outlineLevel="0" collapsed="false">
      <c r="A76" s="4" t="s">
        <v>121</v>
      </c>
      <c r="D76" s="2"/>
      <c r="E76" s="2"/>
    </row>
    <row r="77" customFormat="false" ht="12.85" hidden="false" customHeight="false" outlineLevel="0" collapsed="false">
      <c r="A77" s="18" t="s">
        <v>15</v>
      </c>
      <c r="B77" s="18" t="s">
        <v>16</v>
      </c>
      <c r="C77" s="18" t="s">
        <v>17</v>
      </c>
      <c r="D77" s="18" t="s">
        <v>18</v>
      </c>
      <c r="E77" s="23" t="s">
        <v>19</v>
      </c>
      <c r="F77" s="18" t="s">
        <v>20</v>
      </c>
      <c r="G77" s="18" t="s">
        <v>21</v>
      </c>
      <c r="H77" s="18" t="s">
        <v>22</v>
      </c>
    </row>
    <row r="78" customFormat="false" ht="12.8" hidden="false" customHeight="false" outlineLevel="0" collapsed="false">
      <c r="A78" s="21" t="s">
        <v>163</v>
      </c>
      <c r="B78" s="21" t="s">
        <v>33</v>
      </c>
      <c r="C78" s="21" t="s">
        <v>26</v>
      </c>
      <c r="D78" s="21" t="n">
        <v>899321</v>
      </c>
      <c r="E78" s="2" t="n">
        <v>59456044</v>
      </c>
      <c r="F78" s="21" t="n">
        <v>36</v>
      </c>
      <c r="G78" s="21" t="n">
        <v>66.1</v>
      </c>
      <c r="H78" s="21" t="n">
        <v>108</v>
      </c>
    </row>
    <row r="79" customFormat="false" ht="12.8" hidden="false" customHeight="false" outlineLevel="0" collapsed="false">
      <c r="D79" s="0" t="n">
        <f aca="false">SUM(D78:D78)</f>
        <v>899321</v>
      </c>
      <c r="E79" s="2" t="n">
        <f aca="false">SUM(E78:E78)</f>
        <v>59456044</v>
      </c>
    </row>
    <row r="80" customFormat="false" ht="12.8" hidden="false" customHeight="false" outlineLevel="0" collapsed="false">
      <c r="D80" s="2" t="n">
        <f aca="false">D79/raw!D10</f>
        <v>0.0795999104737287</v>
      </c>
    </row>
    <row r="81" customFormat="false" ht="15" hidden="false" customHeight="false" outlineLevel="0" collapsed="false">
      <c r="A81" s="12" t="s">
        <v>126</v>
      </c>
      <c r="B81" s="12"/>
      <c r="C81" s="12"/>
      <c r="D81" s="12"/>
      <c r="E81" s="19" t="n">
        <f aca="false">SUM(E7,E15,E21,E26,E36,E41,E51,E56,E61,E66,E74,E79)</f>
        <v>16835030619</v>
      </c>
    </row>
    <row r="82" customFormat="false" ht="12.8" hidden="false" customHeight="false" outlineLevel="0" collapsed="false">
      <c r="A82" s="0" t="s">
        <v>127</v>
      </c>
      <c r="E82" s="20" t="n">
        <f aca="false">E81/raw!B3</f>
        <v>91.494731625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4" activeCellId="0" sqref="A24"/>
    </sheetView>
  </sheetViews>
  <sheetFormatPr defaultRowHeight="12.75" zeroHeight="false" outlineLevelRow="0" outlineLevelCol="0"/>
  <cols>
    <col collapsed="false" customWidth="true" hidden="false" outlineLevel="0" max="1" min="1" style="0" width="40.15"/>
    <col collapsed="false" customWidth="true" hidden="false" outlineLevel="0" max="1025" min="2" style="0" width="8.67"/>
  </cols>
  <sheetData>
    <row r="1" customFormat="false" ht="12.75" hidden="false" customHeight="false" outlineLevel="0" collapsed="false">
      <c r="A1" s="7" t="s">
        <v>164</v>
      </c>
    </row>
    <row r="2" customFormat="false" ht="12.75" hidden="false" customHeight="false" outlineLevel="0" collapsed="false">
      <c r="A2" s="0" t="s">
        <v>165</v>
      </c>
    </row>
    <row r="5" customFormat="false" ht="12.75" hidden="false" customHeight="false" outlineLevel="0" collapsed="false">
      <c r="A5" s="4" t="s">
        <v>166</v>
      </c>
      <c r="B5" s="0" t="s">
        <v>167</v>
      </c>
    </row>
    <row r="6" customFormat="false" ht="12.75" hidden="false" customHeight="false" outlineLevel="0" collapsed="false">
      <c r="A6" s="4"/>
      <c r="B6" s="0" t="s">
        <v>168</v>
      </c>
    </row>
    <row r="7" customFormat="false" ht="12.75" hidden="false" customHeight="false" outlineLevel="0" collapsed="false">
      <c r="A7" s="0" t="s">
        <v>15</v>
      </c>
      <c r="B7" s="0" t="s">
        <v>16</v>
      </c>
      <c r="C7" s="0" t="s">
        <v>17</v>
      </c>
      <c r="D7" s="0" t="s">
        <v>18</v>
      </c>
      <c r="E7" s="0" t="s">
        <v>19</v>
      </c>
      <c r="F7" s="0" t="s">
        <v>20</v>
      </c>
      <c r="G7" s="0" t="s">
        <v>21</v>
      </c>
      <c r="H7" s="0" t="s">
        <v>22</v>
      </c>
    </row>
    <row r="8" customFormat="false" ht="12.75" hidden="false" customHeight="false" outlineLevel="0" collapsed="false">
      <c r="A8" s="0" t="s">
        <v>169</v>
      </c>
      <c r="B8" s="0" t="s">
        <v>25</v>
      </c>
      <c r="C8" s="0" t="s">
        <v>26</v>
      </c>
      <c r="D8" s="0" t="n">
        <v>697806</v>
      </c>
      <c r="E8" s="0" t="n">
        <v>265397215</v>
      </c>
      <c r="F8" s="0" t="n">
        <v>36</v>
      </c>
      <c r="G8" s="0" t="n">
        <v>380.3</v>
      </c>
      <c r="H8" s="0" t="n">
        <v>1061</v>
      </c>
    </row>
    <row r="9" customFormat="false" ht="12.75" hidden="false" customHeight="false" outlineLevel="0" collapsed="false">
      <c r="A9" s="0" t="s">
        <v>170</v>
      </c>
      <c r="B9" s="0" t="s">
        <v>25</v>
      </c>
      <c r="C9" s="0" t="s">
        <v>26</v>
      </c>
      <c r="D9" s="0" t="n">
        <v>701083</v>
      </c>
      <c r="E9" s="0" t="n">
        <v>274431516</v>
      </c>
      <c r="F9" s="0" t="n">
        <v>34</v>
      </c>
      <c r="G9" s="0" t="n">
        <v>391.4</v>
      </c>
      <c r="H9" s="0" t="n">
        <v>1052</v>
      </c>
    </row>
    <row r="10" customFormat="false" ht="12.75" hidden="false" customHeight="false" outlineLevel="0" collapsed="false">
      <c r="A10" s="0" t="s">
        <v>171</v>
      </c>
      <c r="B10" s="0" t="s">
        <v>25</v>
      </c>
      <c r="C10" s="0" t="s">
        <v>26</v>
      </c>
      <c r="D10" s="0" t="n">
        <v>736524</v>
      </c>
      <c r="E10" s="0" t="n">
        <v>290392209</v>
      </c>
      <c r="F10" s="0" t="n">
        <v>34</v>
      </c>
      <c r="G10" s="0" t="n">
        <v>394.3</v>
      </c>
      <c r="H10" s="0" t="n">
        <v>692</v>
      </c>
    </row>
    <row r="11" customFormat="false" ht="12.75" hidden="false" customHeight="false" outlineLevel="0" collapsed="false">
      <c r="D11" s="0" t="n">
        <f aca="false">SUM(D8:D10)</f>
        <v>2135413</v>
      </c>
      <c r="E11" s="0" t="n">
        <f aca="false">SUM(E8:E10)</f>
        <v>830220940</v>
      </c>
    </row>
    <row r="12" customFormat="false" ht="12.75" hidden="false" customHeight="false" outlineLevel="0" collapsed="false">
      <c r="B12" s="24" t="s">
        <v>172</v>
      </c>
    </row>
    <row r="13" customFormat="false" ht="12.75" hidden="false" customHeight="false" outlineLevel="0" collapsed="false">
      <c r="A13" s="0" t="s">
        <v>15</v>
      </c>
      <c r="B13" s="0" t="s">
        <v>16</v>
      </c>
      <c r="C13" s="0" t="s">
        <v>17</v>
      </c>
      <c r="D13" s="0" t="s">
        <v>18</v>
      </c>
      <c r="E13" s="0" t="s">
        <v>19</v>
      </c>
      <c r="F13" s="0" t="s">
        <v>20</v>
      </c>
      <c r="G13" s="0" t="s">
        <v>21</v>
      </c>
      <c r="H13" s="0" t="s">
        <v>22</v>
      </c>
    </row>
    <row r="14" customFormat="false" ht="12.75" hidden="false" customHeight="false" outlineLevel="0" collapsed="false">
      <c r="A14" s="0" t="s">
        <v>173</v>
      </c>
      <c r="B14" s="0" t="s">
        <v>25</v>
      </c>
      <c r="C14" s="0" t="s">
        <v>26</v>
      </c>
      <c r="D14" s="0" t="n">
        <v>12762396</v>
      </c>
      <c r="E14" s="0" t="n">
        <v>957179700</v>
      </c>
      <c r="F14" s="0" t="n">
        <v>75</v>
      </c>
      <c r="G14" s="0" t="n">
        <v>75</v>
      </c>
      <c r="H14" s="0" t="n">
        <v>75</v>
      </c>
    </row>
    <row r="15" customFormat="false" ht="12.75" hidden="false" customHeight="false" outlineLevel="0" collapsed="false">
      <c r="A15" s="0" t="s">
        <v>174</v>
      </c>
      <c r="B15" s="0" t="s">
        <v>25</v>
      </c>
      <c r="C15" s="0" t="s">
        <v>26</v>
      </c>
      <c r="D15" s="0" t="n">
        <v>14500189</v>
      </c>
      <c r="E15" s="0" t="n">
        <v>1087514175</v>
      </c>
      <c r="F15" s="0" t="n">
        <v>75</v>
      </c>
      <c r="G15" s="0" t="n">
        <v>75</v>
      </c>
      <c r="H15" s="0" t="n">
        <v>75</v>
      </c>
    </row>
    <row r="16" customFormat="false" ht="12.75" hidden="false" customHeight="false" outlineLevel="0" collapsed="false">
      <c r="A16" s="0" t="s">
        <v>175</v>
      </c>
      <c r="B16" s="0" t="s">
        <v>25</v>
      </c>
      <c r="C16" s="0" t="s">
        <v>26</v>
      </c>
      <c r="D16" s="0" t="n">
        <v>13854076</v>
      </c>
      <c r="E16" s="0" t="n">
        <v>1039055700</v>
      </c>
      <c r="F16" s="0" t="n">
        <v>75</v>
      </c>
      <c r="G16" s="0" t="n">
        <v>75</v>
      </c>
      <c r="H16" s="0" t="n">
        <v>75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14791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2021-03-09T22:19:12Z</dcterms:created>
  <dc:creator>Solplanitia</dc:creator>
  <dc:description/>
  <dc:language>en-CA</dc:language>
  <cp:lastModifiedBy/>
  <dcterms:modified xsi:type="dcterms:W3CDTF">2021-06-11T16:53:24Z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